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94" activeTab="3"/>
  </bookViews>
  <sheets>
    <sheet name="Pas_koptame" sheetId="1" r:id="rId1"/>
    <sheet name="Kopa_1" sheetId="2" r:id="rId2"/>
    <sheet name="1-1" sheetId="3" r:id="rId3"/>
    <sheet name="1-2" sheetId="4" r:id="rId4"/>
    <sheet name="1-3" sheetId="5" r:id="rId5"/>
    <sheet name="APJOMI_1" sheetId="6" r:id="rId6"/>
  </sheets>
  <definedNames>
    <definedName name="Excel_BuiltIn__FilterDatabase">#REF!</definedName>
    <definedName name="Excel_BuiltIn__FilterDatabase_1">#REF!</definedName>
    <definedName name="Excel_BuiltIn__FilterDatabase_2">#REF!</definedName>
    <definedName name="Excel_BuiltIn__FilterDatabase_3">'1-3'!$A$12:$E$84</definedName>
    <definedName name="Excel_BuiltIn_Print_Titles_1">#REF!</definedName>
    <definedName name="Excel_BuiltIn_Print_Titles_2">'1-3'!$A$9:$IK$11</definedName>
    <definedName name="Excel_BuiltIn_Print_Titles_3" localSheetId="2">'1-1'!$A$9:$IJ$11</definedName>
    <definedName name="Excel_BuiltIn_Print_Titles_3" localSheetId="5">'APJOMI_1'!$A$9:$HX$11</definedName>
    <definedName name="Excel_BuiltIn_Print_Titles_3">'1-2'!$A$9:$IJ$11</definedName>
    <definedName name="Excel_BuiltIn_Print_Titles_3_1" localSheetId="2">'1-1'!$A$9:$IH$11</definedName>
    <definedName name="Excel_BuiltIn_Print_Titles_3_1" localSheetId="5">'APJOMI_1'!$A$9:$HV$11</definedName>
    <definedName name="Excel_BuiltIn_Print_Titles_3_1">'1-2'!$A$9:$IH$11</definedName>
    <definedName name="_xlnm.Print_Area" localSheetId="5">'APJOMI_1'!$A$1:$D$241</definedName>
    <definedName name="_xlnm.Print_Area" localSheetId="1">'Kopa_1'!$A$1:$H$35</definedName>
    <definedName name="_xlnm.Print_Area" localSheetId="0">'Pas_koptame'!$A$1:$H$39</definedName>
    <definedName name="_xlnm.Print_Titles" localSheetId="2">'1-1'!$9:$11</definedName>
    <definedName name="_xlnm.Print_Titles" localSheetId="3">'1-2'!$9:$11</definedName>
    <definedName name="_xlnm.Print_Titles" localSheetId="4">'1-3'!$9:$11</definedName>
    <definedName name="_xlnm.Print_Titles" localSheetId="5">'APJOMI_1'!$9:$11</definedName>
  </definedNames>
  <calcPr fullCalcOnLoad="1"/>
</workbook>
</file>

<file path=xl/sharedStrings.xml><?xml version="1.0" encoding="utf-8"?>
<sst xmlns="http://schemas.openxmlformats.org/spreadsheetml/2006/main" count="1203" uniqueCount="285">
  <si>
    <t>Kods</t>
  </si>
  <si>
    <t>Mērvienība</t>
  </si>
  <si>
    <t>Daudzums</t>
  </si>
  <si>
    <t>Demontāžas darbi</t>
  </si>
  <si>
    <t>m3</t>
  </si>
  <si>
    <t>gab.</t>
  </si>
  <si>
    <t>m2</t>
  </si>
  <si>
    <t>gb.</t>
  </si>
  <si>
    <t>Cokola siltināšana un apdare</t>
  </si>
  <si>
    <t>Pagraba noeju atbalsta sienu remonts ar apmetuma javu b=35mm</t>
  </si>
  <si>
    <t>Liekās grunts aizvešana uz atbērtni</t>
  </si>
  <si>
    <t>Zemes rakšana pamatu betonēšanai</t>
  </si>
  <si>
    <t>m</t>
  </si>
  <si>
    <t>Kājsluķa ar cinkotu metāla resti 600x1000x30 montāža</t>
  </si>
  <si>
    <t>Krāsotas cinkota metāla margas montāža, h=1000mm</t>
  </si>
  <si>
    <t>Ieejas mezglu jumtiņi</t>
  </si>
  <si>
    <t>Betona bruģakmens apmales izveidošana ap ēku</t>
  </si>
  <si>
    <t>Bortakmens 80x200x1000 uzstādīšana uz betona B20 pamata</t>
  </si>
  <si>
    <t>Betona bruģa b=60mm seguma ierīkošana</t>
  </si>
  <si>
    <t>Logu un durvju nomaiņa</t>
  </si>
  <si>
    <t>Logu demontāža</t>
  </si>
  <si>
    <t>Durvju demontāža</t>
  </si>
  <si>
    <t>Ārējo skārda palodžu demontāža</t>
  </si>
  <si>
    <t>Iekšējo MDF palodžu montāža</t>
  </si>
  <si>
    <t>Ailsānu apdare ar apmetumu no iekšpuses</t>
  </si>
  <si>
    <t>Fasādes siltināšana un apdare</t>
  </si>
  <si>
    <t>kpl.</t>
  </si>
  <si>
    <t>Kopējo ventilācijas kanālu tīrīšanas un velkmes pārbaude</t>
  </si>
  <si>
    <t>objekts</t>
  </si>
  <si>
    <t>Ventilācijas skursteņu pārmūrēšana h=0,7m virs jumta plaknes līmeņa ar keramiskiem dūmvadu ķieģeļiem</t>
  </si>
  <si>
    <t>kompl.</t>
  </si>
  <si>
    <t>gab</t>
  </si>
  <si>
    <t>Cinkotā skārda gaisa vadi dn160</t>
  </si>
  <si>
    <t>Cinkotā skārda gaisa vadi dn125</t>
  </si>
  <si>
    <t>Cinkotā skārda gaisa vadi dn100</t>
  </si>
  <si>
    <t>Palīgmateriāli</t>
  </si>
  <si>
    <t>Cinkotā skārda gaisa vadi dn250</t>
  </si>
  <si>
    <t>Cinkotā skārda gaisa vadi dn200</t>
  </si>
  <si>
    <t>Demontēt esošo zibens aizsardzību, daglabājot, pēc darbu pabeigšanas montēt atpakaļ</t>
  </si>
  <si>
    <t>Demontēt, apgaismes, armatūru, signalizācijas, u.c. Elektroierīces no fasādes, saglabžajot, pēc darbu pabeigšanas montēt atpakaļ</t>
  </si>
  <si>
    <t>Demontēt betona plākšņu, bruģa, asfalta apmali</t>
  </si>
  <si>
    <t>Demontēt ieejas mezglu jumtiņus, saglabājot, pēc darbu pabeigšanas montēt atpakaļ</t>
  </si>
  <si>
    <t>Demontēt ieejas betona jumtiņus</t>
  </si>
  <si>
    <t>Demontēt betona gaismas šahtas pagrabam</t>
  </si>
  <si>
    <t>Demontēt ieejas trepes un atbalstsienas</t>
  </si>
  <si>
    <t>Demontēt ķieģeļu karnīzi logiem</t>
  </si>
  <si>
    <t>Bojātā pamatu apmetuma demontāža</t>
  </si>
  <si>
    <t>Esošo gaisvadu demontāža, atvirzīšana no fasādes un montāža atpakaļ</t>
  </si>
  <si>
    <t>Kondicionieru demontāža, atvirzīšana no sienas un montāža atpakaļ pēc siltināšanas darbiem</t>
  </si>
  <si>
    <t>Elektrības sadales skapju atvirzīšana</t>
  </si>
  <si>
    <t>Metāla evakuācijas kāpņu demontāža</t>
  </si>
  <si>
    <t>Būvgružu izvešana un utilizācija</t>
  </si>
  <si>
    <t>Pagraba logu gaismas akas Scan-plast platums 1m montāža</t>
  </si>
  <si>
    <t>Ieejas mezglu izbūve</t>
  </si>
  <si>
    <t>Kāpņu laukumu izbūve no bruģakmens, sagatavošanas kārta smilts b-300mm, šķembas b-150mm, sijāta grants b-50mm, betona bruģis b-60mm</t>
  </si>
  <si>
    <t>Betona pakāpienu montāža kāpnēm no saliekamiem betona pakāpieniem L-1.2m apstrādātiem ar hidrofobu, montēti uz armētas betona B20 kārtas b-100mm</t>
  </si>
  <si>
    <t>Betona pakāpienu montāža kāpnēm no saliekamiem betona pakāpieniem L-2.4m apstrādātiem ar hidrofobu, montēti uz armētas betona B20 kārtas b-100mm</t>
  </si>
  <si>
    <t>Demontēt esošās lietus notekas, saglabājot, pēc darbu pabeigšanas montējot atpakaļ, 10% paredzot jaunas noteku piegādi un montāžu</t>
  </si>
  <si>
    <t>Pamatu hidroizolācijas atjaunošana ar bitumena mastiku 2x</t>
  </si>
  <si>
    <t>Esošo betona ieejas jumtu attīrīšana, gruntēšana, labošana ar javu, jumta skārda ieseguma izbūve, apkašdaļas krāsošana ar fasādes krāsu</t>
  </si>
  <si>
    <t>Blietēts šķembu pamatslānis zem lentveida atbalstsienām</t>
  </si>
  <si>
    <t>Atbalstsienu betonēšanas b-300mm, armētas dubultā no armatūras sietu d-9 AIII 200x200, atbalstsienām izbūvēta betona nosegcepurīte</t>
  </si>
  <si>
    <t>Betona nosegcepurītes montāža virs atbalstsienām</t>
  </si>
  <si>
    <t>Jauna ieejas jumtiņa izbūve 6500x1000mm, Jumtiņa izbūve no koka karkasa, antikondensāta plēve, skārda iesegums, no apakšas krāsotu dēļu apdare b-21mm, paredzēt jumtiņo nobalstīt uz krāsotām metāla kolonām 100x100x5 stiprinās pie atbalstsienas ar ķīmiskiem enkuriem</t>
  </si>
  <si>
    <t>Šķembas blietētas gruntī 130 mm biezumā</t>
  </si>
  <si>
    <t>Blietēta grants cementa maisījums ~80mm biezumā</t>
  </si>
  <si>
    <t>Zālāja atjaunošana</t>
  </si>
  <si>
    <t>Bojāto pamatu labošana, uzstādot un demontējot veidņus, armējot ar AIII  d-10 sietu 150x150, sietu enkurot pie pamatiem ar ķīmiskiem enkuriem, betons B30</t>
  </si>
  <si>
    <t>Pamatu aizbēršana un laukuma uzbēršana ar rupjgraudainu granti</t>
  </si>
  <si>
    <t>Jumta izbūve</t>
  </si>
  <si>
    <t>Koka karkasa lūkas izgatavošana, apšūšana ar skārdu POL pārklājums pagraba šahtai.</t>
  </si>
  <si>
    <t>Siltinātas pagraba LŪ-1 izbūve no termo sendvičpaneļiem, skārda apdare, furnitura, lūkai jābūt slēdzamai.</t>
  </si>
  <si>
    <t>Esošā azbestcementa lokšņu seguma demontāža</t>
  </si>
  <si>
    <t>Azbestcementa lokšņu utilizācija</t>
  </si>
  <si>
    <t>Esošā pārseguma siltinājuma demontāža un būvgružu izvešana uz utilizāciju</t>
  </si>
  <si>
    <t>Būvniecības laikā pagaidu jumta seguma izbūve, demontāža</t>
  </si>
  <si>
    <t>kg</t>
  </si>
  <si>
    <t>Metāla dubult T sijas B1 montāža, attīrīšana, gruntēšana un krāsošana, krāsojuma biezums 120 mk</t>
  </si>
  <si>
    <t>Koka konstrukcijas pastiprināšana ar papildus spārēm</t>
  </si>
  <si>
    <t>Antikondensāta plēves Eurovent® ANTICON 130 vai analogs</t>
  </si>
  <si>
    <t>Koka latojuma izbūve virs antikondensāta plēves 25x100</t>
  </si>
  <si>
    <t>Jumta specelementu izgatavošana un iesegšana</t>
  </si>
  <si>
    <t>Jumta metāla lūkas montāža</t>
  </si>
  <si>
    <t>Kores vēdināšanas elementu izbūve</t>
  </si>
  <si>
    <t>Pārseguma siltināšana b-300mm ar beramo akmens vati</t>
  </si>
  <si>
    <t>Dēļu laipu b-500mm izgatavošana</t>
  </si>
  <si>
    <t>Kāpņu telpas pārseguma siltināšana ar akmensvati loksnēs</t>
  </si>
  <si>
    <t>PN - 1</t>
  </si>
  <si>
    <t>Gaisa apstrādes agregāts HR GLOBAL 4000</t>
  </si>
  <si>
    <t>Trokšņu slāpētājs LDC(SAKS) dn500 L=1200</t>
  </si>
  <si>
    <t>Gaisa vārsts KR4-S 500x500 ar motora platformu</t>
  </si>
  <si>
    <t>Gaisa vārsta motors ar atsperes mehānismu LF230</t>
  </si>
  <si>
    <t>Ugunsaizturošais vārsts SPB-500, dn500, 60min.</t>
  </si>
  <si>
    <t>Ugunsaizturošais vārsts SPB-315, dn315, 60min.</t>
  </si>
  <si>
    <t>Pieplūdes gaisa sadalītājs DKB dn160</t>
  </si>
  <si>
    <t>Pieplūdes gaisa sadalītājs DKB dn125</t>
  </si>
  <si>
    <t>Nosūces difuzors DKT dn160</t>
  </si>
  <si>
    <t>Nosūces difuzors DKT dn125</t>
  </si>
  <si>
    <t>Regulējamās kanāla restītes 425x75</t>
  </si>
  <si>
    <t>Pretvārsts dn100 RSK 100</t>
  </si>
  <si>
    <t>Regulēšanas vārsts gaisa vadā KROS dn100</t>
  </si>
  <si>
    <t>Cinkotā skārda gaisa vadi dn500</t>
  </si>
  <si>
    <t>Cinkotā skārda gaisa vadi dn315</t>
  </si>
  <si>
    <t>Gaisa vadu un iekārtu stiprinājumi</t>
  </si>
  <si>
    <t xml:space="preserve">Gaisa vadu veidgabali </t>
  </si>
  <si>
    <t>Montāžas palīgmateriāli</t>
  </si>
  <si>
    <t xml:space="preserve">Minerālvates paklāji b=100 ar foliju </t>
  </si>
  <si>
    <t>Aptinums ar cinkoto skārdu ārējiem izvadiem</t>
  </si>
  <si>
    <t>Cauruma dn500 izveide jumtā ar aizdari</t>
  </si>
  <si>
    <t>Cauruma dn500 izveide pārsegumā ar aizdari</t>
  </si>
  <si>
    <t>Cauruma dn315 izveide pārsegumā ar aizdari</t>
  </si>
  <si>
    <t>Elektromateriāli gaisa apstr. agreg. automātikas pieslēgumam</t>
  </si>
  <si>
    <t>Caurumu urbšana sienās ar aizdari dn315</t>
  </si>
  <si>
    <t>Caurumu urbšana sienās ar aizdari dn160</t>
  </si>
  <si>
    <t>Caurumu urbšana sienās ar aizdari dn100</t>
  </si>
  <si>
    <t>Ventilācijas sistēmas ieregulēšana</t>
  </si>
  <si>
    <t>PN - 2</t>
  </si>
  <si>
    <t>Gaisa apstrādes agregāts HR GLOBAL 3000</t>
  </si>
  <si>
    <t>Nosegjumtiņš dn400</t>
  </si>
  <si>
    <t>Trokšņu slāpētājs LDC(SAKS) dn400 L=1200</t>
  </si>
  <si>
    <t>Gaisa vārsts KR4-S 400x400 ar motora platformu</t>
  </si>
  <si>
    <t>Ugunsaizturošais vārsts SPB-400, dn400, 60min.</t>
  </si>
  <si>
    <t>Ugunsaizturošais vārsts SPB-250, dn250, 60min.</t>
  </si>
  <si>
    <t>Cinkotā skārda gaisa vadi dn400</t>
  </si>
  <si>
    <t>Cauruma dn400 izveide jumtā ar aizdari</t>
  </si>
  <si>
    <t>Cauruma dn400 izveide pārsegumā ar aizdari</t>
  </si>
  <si>
    <t>Cauruma dn250 izveide pārsegumā ar aizdari</t>
  </si>
  <si>
    <t>Caurumu urbšana sienās ar aizdari dn250</t>
  </si>
  <si>
    <t>Ventilācijas sistēmas palaišanas regulēšana</t>
  </si>
  <si>
    <t>Jumta dzegas apdare ar 2x krāsotiem ēvelētiem koka dēļiem b-22mm</t>
  </si>
  <si>
    <t>Pārseguma siltināšana</t>
  </si>
  <si>
    <t>Pārseguma gruntēšana</t>
  </si>
  <si>
    <t>Rūpnieciski izgatavotas cinkotas evakuācijas kāpnes ar laukumu un cinkotām margām montāža</t>
  </si>
  <si>
    <t>Ieejas mezglu grīdu flīzēšana ar salizturīgām akmens masas grīdas flīzēm pretslīdes koeficents R10, ar elastīgu flīžu līmi un šuvju aizdare, grīdlīsti izveidot no akmensmasas flīzes h-100mm</t>
  </si>
  <si>
    <t>Nr. p.k.</t>
  </si>
  <si>
    <t>Darbu nosaukums</t>
  </si>
  <si>
    <t>Vienības izmaksas</t>
  </si>
  <si>
    <t>Kopā uz visu apjomu</t>
  </si>
  <si>
    <t>Laika norma (c/h)</t>
  </si>
  <si>
    <t>Darbietilpība (c/h)</t>
  </si>
  <si>
    <t>Kopā:</t>
  </si>
  <si>
    <t>Transporta izdevumi</t>
  </si>
  <si>
    <t>Tiešās izmaksas kopā</t>
  </si>
  <si>
    <t>Ventilācijas izbūve</t>
  </si>
  <si>
    <t>Objekta adrese:  Pils iela 1, Alūksne</t>
  </si>
  <si>
    <t>Esošo ventilācijas skursteņu apšūšana ar gludo skārdu PUR pārklājums visiem slīpajiem jumtiem</t>
  </si>
  <si>
    <t>Jumta tekņu D150 un noteku D125 noteku montāža, pārklājums PUR</t>
  </si>
  <si>
    <t xml:space="preserve">Pasūtītājs:  SIA "ALŪKSNES SLIMNĪCA" REĢ. NR. 40003252612 </t>
  </si>
  <si>
    <t>Objekta adrese:   Pils ielā 1, Alūksnē</t>
  </si>
  <si>
    <t xml:space="preserve">Kopējā darbietilpība, c/h </t>
  </si>
  <si>
    <t>Nr.p.k.</t>
  </si>
  <si>
    <t>Kods, tāmes Nr.</t>
  </si>
  <si>
    <t>Darba veids vai konstruktīvā elementa nosaukums</t>
  </si>
  <si>
    <t>Darba laiks c/h</t>
  </si>
  <si>
    <t>Kopā tiešās izmaksas</t>
  </si>
  <si>
    <t>Kopā bez PVN</t>
  </si>
  <si>
    <t>Kaučuka vibroizolācijas paklājs b=1cm zem iekārtas</t>
  </si>
  <si>
    <t>Nosegjumtiņš dn500, skārda tonis esošā jumta skārda tonī</t>
  </si>
  <si>
    <t>Celtniecības darbi, sienu, griestu apdare, špaktelēšana, gruntēšana, krāsošana pēc izbūvētās ventilācijas tīkliem</t>
  </si>
  <si>
    <t>1-1</t>
  </si>
  <si>
    <t>1-2</t>
  </si>
  <si>
    <t>gb</t>
  </si>
  <si>
    <t>obj.</t>
  </si>
  <si>
    <t>Lokala tame Nr. 1-3</t>
  </si>
  <si>
    <t>Retināta latojuma izbūve 100x22mm ar soli 200mm</t>
  </si>
  <si>
    <t>l</t>
  </si>
  <si>
    <t>Jumta segšana ar profilētā metāla loksnēm RUUKKI Classic 0,6 mm PURAL RR32 (vai analogām) ar kores elementiem, vējdēliem , ieskaitot visus nepieciešamos locijuma elementus aizsargelementus un stiprinājumus</t>
  </si>
  <si>
    <t>akmens vates plātne 150mm</t>
  </si>
  <si>
    <t>siltumizolācijas stiprinājumi 10 x 240mm</t>
  </si>
  <si>
    <t>Grunts atrakšana no pamatiem ieskaitot apmales demontāžu:</t>
  </si>
  <si>
    <t>Bojātā apmetuma demontāža un cokola remonts:</t>
  </si>
  <si>
    <t>Pamatu virsmas gruntēšana:</t>
  </si>
  <si>
    <t>grunts saķeres uzlabošanai   200 g/m2</t>
  </si>
  <si>
    <t>Cokola siltināšana siltumizolāciju pielīmējot:</t>
  </si>
  <si>
    <t>Armējošā slāņa iestrāde cokolam:</t>
  </si>
  <si>
    <t>stūris fasādes siltināšanai ar sietu 3m</t>
  </si>
  <si>
    <t>Cokola gruntēšana un 2x krāsošana ar tonētu krāsu:</t>
  </si>
  <si>
    <t>fasādes grunts krāsa</t>
  </si>
  <si>
    <t>fasādes krāsa</t>
  </si>
  <si>
    <t>Kājslauķis, cinkotas metāla restes 400 x 600 x 20mm</t>
  </si>
  <si>
    <t>Cokola apmaļu ap ēku veidošana no bruģakmens:</t>
  </si>
  <si>
    <t>Dz/b bortakmens</t>
  </si>
  <si>
    <t>bruģakmens</t>
  </si>
  <si>
    <t>sijātas grants pamatne</t>
  </si>
  <si>
    <t>šķembas</t>
  </si>
  <si>
    <t>Inventāro sastatņu ar aizsargsietu, montāža, demontāža, transports, Layher Speedy Scaf 70 (4 mēneši)</t>
  </si>
  <si>
    <t>Inventāro sastatņu noma ar aizsargsietu Layher Speedy Scaf 70 (4 mēneši un palīgmateriāli</t>
  </si>
  <si>
    <t>drošības jumtiņi pie ieejām ēkā</t>
  </si>
  <si>
    <t>Fasādes virsmas tīrīšana</t>
  </si>
  <si>
    <t>Sienu virsmu gruntēšana</t>
  </si>
  <si>
    <t>grunts saķeres uzlabošanai</t>
  </si>
  <si>
    <t>Ārsienu siltināšana ar izolāciju līmējot:</t>
  </si>
  <si>
    <t>cokola un cokola noslēguma profils 150mm ar papildelementiem</t>
  </si>
  <si>
    <t>akmens vates plātne 30mm</t>
  </si>
  <si>
    <t>Armējošā slāņa iestrāde uz siltumizolācijas:</t>
  </si>
  <si>
    <t>PVC logu pieslēguma profils 3m</t>
  </si>
  <si>
    <t>Gatava tonēta struktūrapmetuma ierīkošana fasadei:</t>
  </si>
  <si>
    <t>Būvlaukuma sagatavošana</t>
  </si>
  <si>
    <t>Instrumentu un sadzīves konteinera atvešana, uzstādīšana, demontāža aizvešana</t>
  </si>
  <si>
    <t>kpl</t>
  </si>
  <si>
    <t>Tipveida konteiners - saimnieciskās organizācijas nodrošināšanai 2,0x2,4x6,0m  noma</t>
  </si>
  <si>
    <t>Tipveida konteiners - strādniekiem 2,0x2,4x6,0m  noma</t>
  </si>
  <si>
    <t>Būvmateriālu noliktavas konteiners 2,0x2,0m  - noma</t>
  </si>
  <si>
    <t>Pārvietojamās tualetes EKO konteiners - uzstādīšana, demontāža, noma, apkalpošanas izmaksas</t>
  </si>
  <si>
    <t xml:space="preserve">Būvgrūžu konteineru noma </t>
  </si>
  <si>
    <t xml:space="preserve">Teritorijas norobežošana </t>
  </si>
  <si>
    <t>Pagaidu žoga uzstādīšana, noma un demontāža materiāliem, būvgrūžiem , būvgrūžu konteinieriem</t>
  </si>
  <si>
    <t>Būvtāfeles - būvniecības objekta izkārtnes 1,5x2,5m izgatavošana, uzstādīšana uz balstiem, demontāža</t>
  </si>
  <si>
    <t>Ugunsdzēšanas vairogs (stends ar piederumiem, smilšu kasti utt.), uzstādīšana, demontāža</t>
  </si>
  <si>
    <t>Teritorijas sakārtošana pēc darbu veikšanas būvdarbu zonā ap ēku</t>
  </si>
  <si>
    <t>Pagaidu ēkas un būves visā darbu izpildes laikā - uzstādīšana, nojaukšana, nomas maksa.</t>
  </si>
  <si>
    <t>Lokala tame Nr. 1-1</t>
  </si>
  <si>
    <t>Lokala tame Nr. 1-2</t>
  </si>
  <si>
    <t>1-3</t>
  </si>
  <si>
    <t>Atbalstsienas apstrāde ar hidrofobu</t>
  </si>
  <si>
    <t>Ārējo palodžu montāža no cinkota krāsota skārda POL pārklājums</t>
  </si>
  <si>
    <t>Vispārceltnieciskie darbi</t>
  </si>
  <si>
    <t>Pamatu atbēršana ar drenējošu smilti un blietēšana:</t>
  </si>
  <si>
    <t>Pagraba atbalstsienu gruntēšana un krāsošana</t>
  </si>
  <si>
    <t>Durvju un logu ailu siltināšana ar siltumizolāciju pielīmējot:</t>
  </si>
  <si>
    <t>Pārseguma siltināšana  ar putupolistirolu EPS60, b=100mm</t>
  </si>
  <si>
    <t>akmens vates plātne 150mmPutupolistirols EPS60 b-100mm</t>
  </si>
  <si>
    <t>siltumizolācijas stiprinājumi 10 x 160mm</t>
  </si>
  <si>
    <t>Būves nosaukums:  Alūksnes saimniecības ēkas Nr.001, 009</t>
  </si>
  <si>
    <t>Objekta nosaukums:  Alūksnes saimniecības ēkas Nr.001, 009</t>
  </si>
  <si>
    <t>Būvlaukuma sagatavošanās darbi</t>
  </si>
  <si>
    <t>l.c.</t>
  </si>
  <si>
    <r>
      <t>m</t>
    </r>
    <r>
      <rPr>
        <vertAlign val="superscript"/>
        <sz val="10"/>
        <rFont val="Calibri"/>
        <family val="2"/>
      </rPr>
      <t>3</t>
    </r>
  </si>
  <si>
    <r>
      <t>m</t>
    </r>
    <r>
      <rPr>
        <vertAlign val="superscript"/>
        <sz val="10"/>
        <rFont val="Calibri"/>
        <family val="2"/>
      </rPr>
      <t>2</t>
    </r>
  </si>
  <si>
    <r>
      <t>pirmsapmetuma grunts  200g/m</t>
    </r>
    <r>
      <rPr>
        <vertAlign val="superscript"/>
        <sz val="10"/>
        <rFont val="Calibri"/>
        <family val="2"/>
      </rPr>
      <t xml:space="preserve">2  </t>
    </r>
    <r>
      <rPr>
        <sz val="10"/>
        <rFont val="Calibri"/>
        <family val="2"/>
      </rPr>
      <t>5kg</t>
    </r>
  </si>
  <si>
    <r>
      <t>līmjava līmēšanai 6kg/m</t>
    </r>
    <r>
      <rPr>
        <vertAlign val="superscript"/>
        <sz val="10"/>
        <rFont val="Calibri"/>
        <family val="2"/>
      </rPr>
      <t>2</t>
    </r>
  </si>
  <si>
    <r>
      <t>grunts  300 g/m</t>
    </r>
    <r>
      <rPr>
        <vertAlign val="superscript"/>
        <sz val="10"/>
        <rFont val="Calibri"/>
        <family val="2"/>
      </rPr>
      <t>2</t>
    </r>
  </si>
  <si>
    <r>
      <t>apmetuma remontjava 12kg/m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 25kg</t>
    </r>
  </si>
  <si>
    <r>
      <t>līmjava līmēšanai 8kg/m</t>
    </r>
    <r>
      <rPr>
        <vertAlign val="superscript"/>
        <sz val="10"/>
        <rFont val="Calibri"/>
        <family val="2"/>
      </rPr>
      <t>2</t>
    </r>
  </si>
  <si>
    <r>
      <t>līmjava armēšanai  6kg/m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25kg</t>
    </r>
  </si>
  <si>
    <r>
      <t>stiklšķiedras siets armēšanai āra darbiem 4 x 4 145g/m</t>
    </r>
    <r>
      <rPr>
        <vertAlign val="superscript"/>
        <sz val="10"/>
        <rFont val="Calibri"/>
        <family val="2"/>
      </rPr>
      <t xml:space="preserve">2  </t>
    </r>
    <r>
      <rPr>
        <sz val="10"/>
        <rFont val="Calibri"/>
        <family val="2"/>
      </rPr>
      <t>50m</t>
    </r>
    <r>
      <rPr>
        <vertAlign val="superscript"/>
        <sz val="10"/>
        <rFont val="Calibri"/>
        <family val="2"/>
      </rPr>
      <t>2</t>
    </r>
  </si>
  <si>
    <r>
      <t>stiklšķiedras siets armēšanai āra darbiem 4 x 4 160g/m</t>
    </r>
    <r>
      <rPr>
        <vertAlign val="superscript"/>
        <sz val="10"/>
        <rFont val="Calibri"/>
        <family val="2"/>
      </rPr>
      <t xml:space="preserve">2  </t>
    </r>
    <r>
      <rPr>
        <sz val="10"/>
        <rFont val="Calibri"/>
        <family val="2"/>
      </rPr>
      <t>50m</t>
    </r>
    <r>
      <rPr>
        <vertAlign val="superscript"/>
        <sz val="10"/>
        <rFont val="Calibri"/>
        <family val="2"/>
      </rPr>
      <t>2</t>
    </r>
  </si>
  <si>
    <r>
      <t>masā tonēts struktūrapmetums  3.2 kg/m</t>
    </r>
    <r>
      <rPr>
        <vertAlign val="superscript"/>
        <sz val="10"/>
        <rFont val="Calibri"/>
        <family val="2"/>
      </rPr>
      <t xml:space="preserve">2 </t>
    </r>
    <r>
      <rPr>
        <sz val="10"/>
        <rFont val="Calibri"/>
        <family val="2"/>
      </rPr>
      <t xml:space="preserve"> </t>
    </r>
  </si>
  <si>
    <t>APSTIPRINU</t>
  </si>
  <si>
    <t>_____. gada ____  _________________</t>
  </si>
  <si>
    <t>Būves nosaukums</t>
  </si>
  <si>
    <t xml:space="preserve">Nr. p. k. </t>
  </si>
  <si>
    <t>Objekta nosaukums</t>
  </si>
  <si>
    <t>Kopā</t>
  </si>
  <si>
    <t>PVN (21%)</t>
  </si>
  <si>
    <t>PAVISAM BŪVNIECĪBAS IZMAKSAS</t>
  </si>
  <si>
    <t>Sastādīja:</t>
  </si>
  <si>
    <t>Pārbaudīja:</t>
  </si>
  <si>
    <t>Pasūtītāja būvniecības koptāme</t>
  </si>
  <si>
    <t>(pasūtītāja paraksts un tā atšifrējums)</t>
  </si>
  <si>
    <t>z.v.</t>
  </si>
  <si>
    <t>Alūksnes saimniecības ēkas Nr.001, 009</t>
  </si>
  <si>
    <t>Pils ielā 1, Alūksnē</t>
  </si>
  <si>
    <t xml:space="preserve">Objekta adrese:   </t>
  </si>
  <si>
    <t>Virsizdevumi (t.sk. Darba aizsardzība) %</t>
  </si>
  <si>
    <t>Plānotā peļņa  %</t>
  </si>
  <si>
    <t>PVC konstrukcijas logu   L-1 1.15x0.75m, ar siltinātiem piecu kameru profiliem, ar trīskāršo stiklu paketi (4+16+4+16+4) ar selektīvajiem ārējiem stikliem, montāža atbilstoši  mezglam A. Furnitūra ROTO vai ekvivalenta. Loga bloka konstrukcijas siltumcaurlaidības koeficienti: Siltumcaurlaidības koef. Stikla paketei Ug ≤ 0.5 (W/m²×K);
Siltumcaurlaidības koef. profilam Uf ≤ 1.0 (W/m²×K);
Summārais siltumcaurlaidības koef. logam Uw ≤ 0.8 (W/m²×K).</t>
  </si>
  <si>
    <r>
      <t xml:space="preserve"> </t>
    </r>
    <r>
      <rPr>
        <sz val="10"/>
        <rFont val="Calibri"/>
        <family val="2"/>
      </rPr>
      <t>PVC konstrukcijas logu   L-2 0.85x0.55m, ar siltinātiem piecu kameru profiliem, ar trīskāršo stiklu paketi (4+16+4+16+4) ar selektīvajiem ārējiem stikliem, montāža atbilstoši  mezglam A.Furnitūra ROTO vai ekvivalenta. Loga bloka konstrukcijas siltumcaurlaidības koeficienti: Siltumcaurlaidības koef. Stikla paketei Ug ≤ 0.5 (W/m²×K);
Siltumcaurlaidības koef. profilam Uf ≤ 1.0 (W/m²×K);
Summārais siltumcaurlaidības koef. logam Uw ≤ 0.8 (W/m²×K).</t>
    </r>
  </si>
  <si>
    <r>
      <t xml:space="preserve"> </t>
    </r>
    <r>
      <rPr>
        <sz val="10"/>
        <rFont val="Calibri"/>
        <family val="2"/>
      </rPr>
      <t>PVC konstrukcijas logu   D1 1.9x0.8m, ar siltinātiem piecu kameru profiliem, ar trīskāršo stiklu paketi (4+16+4+16+4) ar selektīvajiem ārējiem stikliem, montāža atbilstoši  mezglam A. Furnitūra ROTO vai ekvivalenta. Loga bloka konstrukcijas siltumcaurlaidības koeficienti: Siltumcaurlaidības koef. Stikla paketei Ug ≤ 0.5 (W/m²×K);
Siltumcaurlaidības koef. profilam Uf ≤ 1.0 (W/m²×K);
Summārais siltumcaurlaidības koef. logam Uw ≤ 0.8 (W/m²×K).</t>
    </r>
  </si>
  <si>
    <r>
      <t xml:space="preserve"> </t>
    </r>
    <r>
      <rPr>
        <sz val="10"/>
        <rFont val="Calibri"/>
        <family val="2"/>
      </rPr>
      <t>PVC konstrukcijas logu   D2 2.05x0.85m, ar siltinātiem piecu kameru profiliem, ar trīskāršo stiklu paketi (4+16+4+16+4) ar selektīvajiem ārējiem stikliem, montāža atbilstoši  mezglam A. Furnitūra ROTO vai ekvivalenta. Loga bloka konstrukcijas siltumcaurlaidības koeficienti: Siltumcaurlaidības koef. Stikla paketei Ug ≤ 0.5 (W/m²×K);
Siltumcaurlaidības koef. profilam Uf ≤ 1.0 (W/m²×K);
Summārais siltumcaurlaidības koef. logam Uw ≤ 0.8 (W/m²×K).</t>
    </r>
  </si>
  <si>
    <t>PVC konstrukcijas logu   D3 2.05x0.85m, ar siltinātiem piecu kameru profiliem, ar trīskāršo stiklu paketi (4+16+4+16+4) ar selektīvajiem ārējiem stikliem, montāža atbilstoši  mezglam A. Furnitūra ROTO vai ekvivalenta. Loga bloka konstrukcijas siltumcaurlaidības koeficienti: Siltumcaurlaidības koef. Stikla paketei Ug ≤ 0.5 (W/m²×K);
Siltumcaurlaidības koef. profilam Uf ≤ 1.0 (W/m²×K);
Summārais siltumcaurlaidības koef. logam Uw ≤ 0.8 (W/m²×K).</t>
  </si>
  <si>
    <t>PVC konstrukcijas logu   L-1 1.15x0.75m, ar siltinātiem piecu kameru profiliem, ar trīskāršo stiklu paketi (4+16+4+16+4) ar selektīvajiem ārējiem stikliem, montāža atbilstoši  mezglam A. Furnitūra ROTO vai ekvivalenta. Loga bloka konstrukcijas siltumcaurlaidības koeficienti: Siltumcaurlaidības koef. Stikla paketei Ug ≤ 0.5 (W/m²×K); Siltumcaurlaidības koef. profilam Uf ≤ 1.0 (W/m²×K); Summārais siltumcaurlaidības koef. logam Uw ≤ 0.8 (W/m²×K).</t>
  </si>
  <si>
    <r>
      <t xml:space="preserve"> </t>
    </r>
    <r>
      <rPr>
        <sz val="10"/>
        <rFont val="Calibri"/>
        <family val="2"/>
      </rPr>
      <t>PVC konstrukcijas logu   L-2 0.85x0.55m, ar siltinātiem piecu kameru profiliem, ar trīskāršo stiklu paketi (4+16+4+16+4) ar selektīvajiem ārējiem stikliem, montāža atbilstoši  mezglam A.Furnitūra ROTO vai ekvivalenta. Loga bloka konstrukcijas siltumcaurlaidības koeficienti: Siltumcaurlaidības koef. Stikla paketei Ug ≤ 0.5 (W/m²×K); Siltumcaurlaidības koef. profilam Uf ≤ 1.0 (W/m²×K); Summārais siltumcaurlaidības koef. logam Uw ≤ 0.8 (W/m²×K).</t>
    </r>
  </si>
  <si>
    <r>
      <t xml:space="preserve"> </t>
    </r>
    <r>
      <rPr>
        <sz val="10"/>
        <rFont val="Calibri"/>
        <family val="2"/>
      </rPr>
      <t>PVC konstrukcijas logu   D1 1.9x0.8m, ar siltinātiem piecu kameru profiliem, ar trīskāršo stiklu paketi (4+16+4+16+4) ar selektīvajiem ārējiem stikliem, montāža atbilstoši  mezglam A. Furnitūra ROTO vai ekvivalenta. Loga bloka konstrukcijas siltumcaurlaidības koeficienti: Siltumcaurlaidības koef. Stikla paketei Ug ≤ 0.5 (W/m²×K); Siltumcaurlaidības koef. profilam Uf ≤ 1.0 (W/m²×K); Summārais siltumcaurlaidības koef. logam Uw ≤ 0.8 (W/m²×K).</t>
    </r>
  </si>
  <si>
    <r>
      <t xml:space="preserve"> </t>
    </r>
    <r>
      <rPr>
        <sz val="10"/>
        <rFont val="Calibri"/>
        <family val="2"/>
      </rPr>
      <t>PVC konstrukcijas logu   D2 2.05x0.85m, ar siltinātiem piecu kameru profiliem, ar trīskāršo stiklu paketi (4+16+4+16+4) ar selektīvajiem ārējiem stikliem, montāža atbilstoši  mezglam A. Furnitūra ROTO vai ekvivalenta. Loga bloka konstrukcijas siltumcaurlaidības koeficienti: Siltumcaurlaidības koef. Stikla paketei Ug ≤ 0.5 (W/m²×K); Siltumcaurlaidības koef. profilam Uf ≤ 1.0 (W/m²×K);
Summārais siltumcaurlaidības koef. logam Uw ≤ 0.8 (W/m²×K).</t>
    </r>
  </si>
  <si>
    <t>PVC konstrukcijas logu   D3 2.05x0.85m, ar siltinātiem piecu kameru profiliem, ar trīskāršo stiklu paketi (4+16+4+16+4) ar selektīvajiem ārējiem stikliem, montāža atbilstoši  mezglam A. Furnitūra ROTO vai ekvivalenta. Loga bloka konstrukcijas siltumcaurlaidības koeficienti: Siltumcaurlaidības koef. Stikla paketei Ug ≤ 0.5 (W/m²×K); Siltumcaurlaidības koef. profilam Uf ≤ 1.0 (W/m²×K);
Summārais siltumcaurlaidības koef. logam Uw ≤ 0.8 (W/m²×K).</t>
  </si>
  <si>
    <t>Sociālais nodoklis  23,59%</t>
  </si>
  <si>
    <t xml:space="preserve">Tāme sastādīta </t>
  </si>
  <si>
    <t>Tāme sastādīta 2014. gada tirgus cenas, pamatojoties uz TP</t>
  </si>
  <si>
    <r>
      <t>Objekta izmaksas (</t>
    </r>
    <r>
      <rPr>
        <i/>
        <sz val="10"/>
        <rFont val="Calibri"/>
        <family val="2"/>
      </rPr>
      <t>euro</t>
    </r>
    <r>
      <rPr>
        <sz val="10"/>
        <rFont val="Calibri"/>
        <family val="2"/>
      </rPr>
      <t>)</t>
    </r>
  </si>
  <si>
    <t xml:space="preserve">Par kopējo summu bez PVN, euro </t>
  </si>
  <si>
    <r>
      <t xml:space="preserve">kopā </t>
    </r>
    <r>
      <rPr>
        <i/>
        <sz val="10"/>
        <color indexed="8"/>
        <rFont val="Calibri"/>
        <family val="2"/>
      </rPr>
      <t>(euro)</t>
    </r>
  </si>
  <si>
    <r>
      <t xml:space="preserve">Darba alga kopā </t>
    </r>
    <r>
      <rPr>
        <i/>
        <sz val="10"/>
        <color indexed="8"/>
        <rFont val="Calibri"/>
        <family val="2"/>
      </rPr>
      <t>(euro)</t>
    </r>
  </si>
  <si>
    <r>
      <t xml:space="preserve">Materiāli kopā </t>
    </r>
    <r>
      <rPr>
        <i/>
        <sz val="10"/>
        <color indexed="8"/>
        <rFont val="Calibri"/>
        <family val="2"/>
      </rPr>
      <t>(euro)</t>
    </r>
  </si>
  <si>
    <r>
      <t xml:space="preserve">Mehānismi kopā </t>
    </r>
    <r>
      <rPr>
        <i/>
        <sz val="10"/>
        <color indexed="8"/>
        <rFont val="Calibri"/>
        <family val="2"/>
      </rPr>
      <t>(euro)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</si>
  <si>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</si>
  <si>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</si>
  <si>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</si>
  <si>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</si>
  <si>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</si>
  <si>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</si>
  <si>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Tāmes izmaksas (euro):</t>
  </si>
  <si>
    <t>Būvdarbu apjomu saraksts</t>
  </si>
  <si>
    <t xml:space="preserve">Kopsavilkums pa konstrukciju un elementu veidiem </t>
  </si>
  <si>
    <t>ekstrudētis putupolistirols 100mm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</si>
</sst>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\-??_);_(@_)"/>
    <numFmt numFmtId="181" formatCode="#,##0.00&quot;Ls&quot;;[Red]\-#,##0.00&quot;Ls&quot;"/>
    <numFmt numFmtId="182" formatCode="&quot;Ls&quot;\ #,##0.00"/>
    <numFmt numFmtId="183" formatCode="_-* #,##0.00\ _k_r_-;\-* #,##0.00\ _k_r_-;_-* &quot;-&quot;??\ _k_r_-;_-@_-"/>
    <numFmt numFmtId="184" formatCode="0.0"/>
    <numFmt numFmtId="185" formatCode="#,##0.00;\-#,##0.00;&quot;&quot;"/>
    <numFmt numFmtId="186" formatCode="#,##0.00;\-#,##0.00;&quot; &quot;"/>
    <numFmt numFmtId="187" formatCode="#,##0.00_);\(#,##0.00\);&quot; &quot;"/>
    <numFmt numFmtId="188" formatCode="#,##0.00;\-#,##0.00;&quot;  &quot;\ "/>
  </numFmts>
  <fonts count="50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0"/>
      <name val="Tahoma"/>
      <family val="2"/>
    </font>
    <font>
      <vertAlign val="superscript"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2" fillId="26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7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29" borderId="0" applyNumberFormat="0" applyBorder="0" applyProtection="0">
      <alignment vertical="center"/>
    </xf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Protection="0">
      <alignment vertical="center"/>
    </xf>
    <xf numFmtId="0" fontId="1" fillId="25" borderId="0" applyNumberFormat="0" applyBorder="0" applyProtection="0">
      <alignment vertical="center"/>
    </xf>
    <xf numFmtId="0" fontId="1" fillId="26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37" borderId="0" applyNumberFormat="0" applyBorder="0" applyProtection="0">
      <alignment vertical="center"/>
    </xf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44" borderId="1" applyNumberFormat="0" applyProtection="0">
      <alignment vertical="center"/>
    </xf>
    <xf numFmtId="0" fontId="31" fillId="45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0" fontId="32" fillId="46" borderId="2" applyNumberFormat="0" applyAlignment="0" applyProtection="0"/>
    <xf numFmtId="0" fontId="33" fillId="47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15" borderId="1" applyNumberFormat="0" applyProtection="0">
      <alignment vertical="center"/>
    </xf>
    <xf numFmtId="0" fontId="41" fillId="49" borderId="2" applyNumberFormat="0" applyAlignment="0" applyProtection="0"/>
    <xf numFmtId="0" fontId="6" fillId="44" borderId="7" applyNumberFormat="0" applyProtection="0">
      <alignment vertical="center"/>
    </xf>
    <xf numFmtId="43" fontId="0" fillId="0" borderId="0" applyFont="0" applyFill="0" applyBorder="0" applyAlignment="0" applyProtection="0"/>
    <xf numFmtId="0" fontId="7" fillId="0" borderId="8" applyNumberFormat="0" applyFill="0" applyProtection="0">
      <alignment vertical="center"/>
    </xf>
    <xf numFmtId="0" fontId="8" fillId="12" borderId="0" applyNumberFormat="0" applyBorder="0" applyProtection="0">
      <alignment vertical="center"/>
    </xf>
    <xf numFmtId="0" fontId="42" fillId="0" borderId="9" applyNumberFormat="0" applyFill="0" applyAlignment="0" applyProtection="0"/>
    <xf numFmtId="0" fontId="9" fillId="50" borderId="0" applyNumberFormat="0" applyBorder="0" applyProtection="0">
      <alignment vertical="center"/>
    </xf>
    <xf numFmtId="0" fontId="4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0" fillId="0" borderId="0" applyNumberFormat="0" applyFill="0" applyBorder="0" applyProtection="0">
      <alignment vertical="center"/>
    </xf>
    <xf numFmtId="0" fontId="0" fillId="52" borderId="10" applyNumberFormat="0" applyFont="0" applyAlignment="0" applyProtection="0"/>
    <xf numFmtId="0" fontId="44" fillId="46" borderId="11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 vertical="center"/>
    </xf>
    <xf numFmtId="0" fontId="12" fillId="53" borderId="12" applyNumberFormat="0" applyProtection="0">
      <alignment vertical="center"/>
    </xf>
    <xf numFmtId="9" fontId="0" fillId="0" borderId="0" applyFill="0" applyBorder="0" applyAlignment="0" applyProtection="0"/>
    <xf numFmtId="0" fontId="0" fillId="54" borderId="13" applyNumberFormat="0" applyProtection="0">
      <alignment vertical="center"/>
    </xf>
    <xf numFmtId="0" fontId="13" fillId="0" borderId="14" applyNumberFormat="0" applyFill="0" applyProtection="0">
      <alignment vertical="center"/>
    </xf>
    <xf numFmtId="0" fontId="14" fillId="11" borderId="0" applyNumberFormat="0" applyBorder="0" applyProtection="0">
      <alignment vertical="center"/>
    </xf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5" fillId="0" borderId="16" applyNumberFormat="0" applyFill="0" applyProtection="0">
      <alignment vertical="center"/>
    </xf>
    <xf numFmtId="0" fontId="16" fillId="0" borderId="17" applyNumberFormat="0" applyFill="0" applyProtection="0">
      <alignment vertical="center"/>
    </xf>
    <xf numFmtId="0" fontId="17" fillId="0" borderId="18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47" fillId="0" borderId="0" applyNumberFormat="0" applyFill="0" applyBorder="0" applyAlignment="0" applyProtection="0"/>
  </cellStyleXfs>
  <cellXfs count="250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92" applyFont="1" applyAlignment="1">
      <alignment vertical="center" wrapText="1"/>
      <protection/>
    </xf>
    <xf numFmtId="0" fontId="26" fillId="0" borderId="0" xfId="0" applyFont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9" xfId="0" applyFont="1" applyBorder="1" applyAlignment="1">
      <alignment vertical="center" wrapText="1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left" wrapText="1"/>
    </xf>
    <xf numFmtId="0" fontId="26" fillId="0" borderId="19" xfId="0" applyFont="1" applyFill="1" applyBorder="1" applyAlignment="1">
      <alignment vertical="center" wrapText="1"/>
    </xf>
    <xf numFmtId="185" fontId="20" fillId="0" borderId="19" xfId="103" applyNumberFormat="1" applyFont="1" applyFill="1" applyBorder="1" applyAlignment="1">
      <alignment vertical="top"/>
      <protection/>
    </xf>
    <xf numFmtId="0" fontId="26" fillId="0" borderId="19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right"/>
    </xf>
    <xf numFmtId="4" fontId="27" fillId="0" borderId="0" xfId="0" applyNumberFormat="1" applyFont="1" applyAlignment="1">
      <alignment horizontal="right"/>
    </xf>
    <xf numFmtId="4" fontId="20" fillId="0" borderId="19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7" fillId="0" borderId="0" xfId="0" applyFont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2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" fontId="27" fillId="0" borderId="0" xfId="0" applyNumberFormat="1" applyFont="1" applyFill="1" applyBorder="1" applyAlignment="1">
      <alignment wrapText="1"/>
    </xf>
    <xf numFmtId="1" fontId="20" fillId="0" borderId="0" xfId="0" applyNumberFormat="1" applyFont="1" applyFill="1" applyAlignment="1">
      <alignment horizontal="left" vertical="center"/>
    </xf>
    <xf numFmtId="0" fontId="27" fillId="0" borderId="0" xfId="73" applyFont="1" applyFill="1" applyAlignment="1">
      <alignment vertical="center"/>
      <protection/>
    </xf>
    <xf numFmtId="0" fontId="27" fillId="0" borderId="0" xfId="73" applyFont="1" applyFill="1" applyAlignment="1">
      <alignment horizontal="center" vertical="center"/>
      <protection/>
    </xf>
    <xf numFmtId="0" fontId="27" fillId="0" borderId="0" xfId="73" applyFont="1" applyFill="1" applyAlignment="1">
      <alignment horizontal="right" vertical="center"/>
      <protection/>
    </xf>
    <xf numFmtId="4" fontId="27" fillId="0" borderId="20" xfId="73" applyNumberFormat="1" applyFont="1" applyFill="1" applyBorder="1" applyAlignment="1">
      <alignment horizontal="right" vertical="center"/>
      <protection/>
    </xf>
    <xf numFmtId="2" fontId="27" fillId="0" borderId="0" xfId="73" applyNumberFormat="1" applyFont="1" applyFill="1" applyAlignment="1">
      <alignment horizontal="center" vertical="center"/>
      <protection/>
    </xf>
    <xf numFmtId="2" fontId="27" fillId="0" borderId="0" xfId="73" applyNumberFormat="1" applyFont="1" applyFill="1" applyAlignment="1">
      <alignment vertical="center"/>
      <protection/>
    </xf>
    <xf numFmtId="1" fontId="27" fillId="0" borderId="0" xfId="73" applyNumberFormat="1" applyFont="1" applyFill="1" applyAlignment="1">
      <alignment horizontal="left" vertical="center"/>
      <protection/>
    </xf>
    <xf numFmtId="4" fontId="27" fillId="0" borderId="21" xfId="73" applyNumberFormat="1" applyFont="1" applyFill="1" applyBorder="1" applyAlignment="1">
      <alignment horizontal="right" vertical="center"/>
      <protection/>
    </xf>
    <xf numFmtId="0" fontId="27" fillId="0" borderId="0" xfId="0" applyFont="1" applyFill="1" applyAlignment="1">
      <alignment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 quotePrefix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4" fontId="27" fillId="0" borderId="19" xfId="0" applyNumberFormat="1" applyFont="1" applyFill="1" applyBorder="1" applyAlignment="1">
      <alignment vertical="center"/>
    </xf>
    <xf numFmtId="4" fontId="28" fillId="0" borderId="19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95" applyFont="1" applyFill="1" applyBorder="1" applyAlignment="1">
      <alignment vertical="center"/>
      <protection/>
    </xf>
    <xf numFmtId="0" fontId="20" fillId="0" borderId="0" xfId="95" applyFont="1" applyFill="1" applyBorder="1" applyAlignment="1">
      <alignment horizontal="center" vertical="center"/>
      <protection/>
    </xf>
    <xf numFmtId="0" fontId="26" fillId="0" borderId="0" xfId="95" applyFont="1" applyFill="1" applyBorder="1" applyAlignment="1">
      <alignment vertical="center"/>
      <protection/>
    </xf>
    <xf numFmtId="0" fontId="20" fillId="0" borderId="0" xfId="95" applyFont="1" applyFill="1" applyAlignment="1">
      <alignment horizontal="right" vertical="center"/>
      <protection/>
    </xf>
    <xf numFmtId="0" fontId="27" fillId="0" borderId="0" xfId="0" applyFont="1" applyBorder="1" applyAlignment="1">
      <alignment/>
    </xf>
    <xf numFmtId="0" fontId="20" fillId="55" borderId="19" xfId="95" applyFont="1" applyFill="1" applyBorder="1" applyAlignment="1">
      <alignment horizontal="center" vertical="center" textRotation="90" wrapText="1"/>
      <protection/>
    </xf>
    <xf numFmtId="0" fontId="20" fillId="55" borderId="19" xfId="95" applyFont="1" applyFill="1" applyBorder="1" applyAlignment="1">
      <alignment horizontal="right" vertical="center" textRotation="90" wrapText="1"/>
      <protection/>
    </xf>
    <xf numFmtId="1" fontId="20" fillId="55" borderId="19" xfId="0" applyNumberFormat="1" applyFont="1" applyFill="1" applyBorder="1" applyAlignment="1">
      <alignment horizontal="center" wrapText="1" shrinkToFit="1"/>
    </xf>
    <xf numFmtId="0" fontId="26" fillId="55" borderId="19" xfId="0" applyFont="1" applyFill="1" applyBorder="1" applyAlignment="1">
      <alignment horizontal="right"/>
    </xf>
    <xf numFmtId="2" fontId="20" fillId="55" borderId="19" xfId="0" applyNumberFormat="1" applyFont="1" applyFill="1" applyBorder="1" applyAlignment="1">
      <alignment horizontal="center" wrapText="1" shrinkToFit="1"/>
    </xf>
    <xf numFmtId="4" fontId="20" fillId="55" borderId="19" xfId="0" applyNumberFormat="1" applyFont="1" applyFill="1" applyBorder="1" applyAlignment="1">
      <alignment horizontal="center" wrapText="1" shrinkToFit="1"/>
    </xf>
    <xf numFmtId="4" fontId="20" fillId="55" borderId="19" xfId="0" applyNumberFormat="1" applyFont="1" applyFill="1" applyBorder="1" applyAlignment="1">
      <alignment wrapText="1" shrinkToFit="1"/>
    </xf>
    <xf numFmtId="4" fontId="20" fillId="55" borderId="19" xfId="0" applyNumberFormat="1" applyFont="1" applyFill="1" applyBorder="1" applyAlignment="1">
      <alignment horizontal="right" wrapText="1" shrinkToFit="1"/>
    </xf>
    <xf numFmtId="0" fontId="20" fillId="55" borderId="19" xfId="0" applyFont="1" applyFill="1" applyBorder="1" applyAlignment="1">
      <alignment horizontal="center"/>
    </xf>
    <xf numFmtId="0" fontId="20" fillId="55" borderId="19" xfId="0" applyFont="1" applyFill="1" applyBorder="1" applyAlignment="1">
      <alignment horizontal="right"/>
    </xf>
    <xf numFmtId="9" fontId="20" fillId="55" borderId="19" xfId="112" applyFont="1" applyFill="1" applyBorder="1" applyAlignment="1">
      <alignment horizontal="center"/>
    </xf>
    <xf numFmtId="0" fontId="20" fillId="55" borderId="19" xfId="0" applyFont="1" applyFill="1" applyBorder="1" applyAlignment="1">
      <alignment/>
    </xf>
    <xf numFmtId="2" fontId="20" fillId="55" borderId="19" xfId="0" applyNumberFormat="1" applyFont="1" applyFill="1" applyBorder="1" applyAlignment="1">
      <alignment/>
    </xf>
    <xf numFmtId="9" fontId="26" fillId="55" borderId="19" xfId="0" applyNumberFormat="1" applyFont="1" applyFill="1" applyBorder="1" applyAlignment="1">
      <alignment horizontal="center"/>
    </xf>
    <xf numFmtId="4" fontId="20" fillId="56" borderId="22" xfId="0" applyNumberFormat="1" applyFont="1" applyFill="1" applyBorder="1" applyAlignment="1">
      <alignment horizontal="center" vertical="center" wrapText="1"/>
    </xf>
    <xf numFmtId="4" fontId="27" fillId="0" borderId="22" xfId="0" applyNumberFormat="1" applyFont="1" applyBorder="1" applyAlignment="1">
      <alignment horizontal="center" vertical="center" wrapText="1"/>
    </xf>
    <xf numFmtId="4" fontId="20" fillId="56" borderId="22" xfId="0" applyNumberFormat="1" applyFont="1" applyFill="1" applyBorder="1" applyAlignment="1">
      <alignment horizontal="center" vertical="center"/>
    </xf>
    <xf numFmtId="2" fontId="20" fillId="56" borderId="22" xfId="0" applyNumberFormat="1" applyFont="1" applyFill="1" applyBorder="1" applyAlignment="1">
      <alignment horizontal="center" vertical="center"/>
    </xf>
    <xf numFmtId="39" fontId="27" fillId="0" borderId="22" xfId="0" applyNumberFormat="1" applyFont="1" applyBorder="1" applyAlignment="1">
      <alignment horizontal="center" vertical="center" wrapText="1"/>
    </xf>
    <xf numFmtId="4" fontId="27" fillId="0" borderId="22" xfId="0" applyNumberFormat="1" applyFont="1" applyBorder="1" applyAlignment="1">
      <alignment horizontal="right" vertical="center" wrapText="1"/>
    </xf>
    <xf numFmtId="4" fontId="28" fillId="0" borderId="22" xfId="0" applyNumberFormat="1" applyFont="1" applyBorder="1" applyAlignment="1">
      <alignment horizontal="right" vertical="center" wrapText="1"/>
    </xf>
    <xf numFmtId="0" fontId="20" fillId="0" borderId="19" xfId="100" applyFont="1" applyFill="1" applyBorder="1" applyAlignment="1">
      <alignment vertical="top" wrapText="1"/>
      <protection/>
    </xf>
    <xf numFmtId="2" fontId="20" fillId="56" borderId="23" xfId="0" applyNumberFormat="1" applyFont="1" applyFill="1" applyBorder="1" applyAlignment="1">
      <alignment horizontal="center" vertical="center"/>
    </xf>
    <xf numFmtId="4" fontId="20" fillId="56" borderId="23" xfId="0" applyNumberFormat="1" applyFont="1" applyFill="1" applyBorder="1" applyAlignment="1">
      <alignment horizontal="center" vertical="center"/>
    </xf>
    <xf numFmtId="4" fontId="20" fillId="0" borderId="19" xfId="116" applyNumberFormat="1" applyFont="1" applyFill="1" applyBorder="1" applyAlignment="1">
      <alignment vertical="top"/>
      <protection/>
    </xf>
    <xf numFmtId="0" fontId="48" fillId="0" borderId="19" xfId="100" applyFont="1" applyFill="1" applyBorder="1" applyAlignment="1">
      <alignment vertical="center" wrapText="1"/>
      <protection/>
    </xf>
    <xf numFmtId="0" fontId="20" fillId="57" borderId="19" xfId="100" applyFont="1" applyFill="1" applyBorder="1" applyAlignment="1" applyProtection="1">
      <alignment vertical="top"/>
      <protection hidden="1" locked="0"/>
    </xf>
    <xf numFmtId="2" fontId="20" fillId="57" borderId="19" xfId="100" applyNumberFormat="1" applyFont="1" applyFill="1" applyBorder="1" applyAlignment="1" applyProtection="1">
      <alignment horizontal="center" vertical="top"/>
      <protection hidden="1" locked="0"/>
    </xf>
    <xf numFmtId="0" fontId="20" fillId="57" borderId="19" xfId="100" applyFont="1" applyFill="1" applyBorder="1" applyAlignment="1" applyProtection="1">
      <alignment vertical="top" wrapText="1"/>
      <protection hidden="1" locked="0"/>
    </xf>
    <xf numFmtId="0" fontId="20" fillId="57" borderId="19" xfId="100" applyFont="1" applyFill="1" applyBorder="1" applyAlignment="1" applyProtection="1" quotePrefix="1">
      <alignment horizontal="right" vertical="top" wrapText="1"/>
      <protection hidden="1" locked="0"/>
    </xf>
    <xf numFmtId="0" fontId="20" fillId="57" borderId="19" xfId="100" applyFont="1" applyFill="1" applyBorder="1" applyAlignment="1" applyProtection="1" quotePrefix="1">
      <alignment horizontal="right" vertical="top"/>
      <protection hidden="1" locked="0"/>
    </xf>
    <xf numFmtId="0" fontId="20" fillId="57" borderId="19" xfId="100" applyFont="1" applyFill="1" applyBorder="1" applyAlignment="1">
      <alignment vertical="top" wrapText="1"/>
      <protection/>
    </xf>
    <xf numFmtId="0" fontId="20" fillId="57" borderId="19" xfId="100" applyFont="1" applyFill="1" applyBorder="1" applyAlignment="1">
      <alignment horizontal="right" vertical="top" wrapText="1"/>
      <protection/>
    </xf>
    <xf numFmtId="0" fontId="20" fillId="55" borderId="24" xfId="0" applyFont="1" applyFill="1" applyBorder="1" applyAlignment="1">
      <alignment horizontal="right"/>
    </xf>
    <xf numFmtId="0" fontId="49" fillId="0" borderId="19" xfId="0" applyFont="1" applyFill="1" applyBorder="1" applyAlignment="1">
      <alignment vertical="center" wrapText="1"/>
    </xf>
    <xf numFmtId="4" fontId="49" fillId="0" borderId="19" xfId="0" applyNumberFormat="1" applyFont="1" applyFill="1" applyBorder="1" applyAlignment="1">
      <alignment vertical="center" wrapText="1"/>
    </xf>
    <xf numFmtId="4" fontId="26" fillId="0" borderId="19" xfId="0" applyNumberFormat="1" applyFont="1" applyFill="1" applyBorder="1" applyAlignment="1">
      <alignment vertical="center" wrapText="1"/>
    </xf>
    <xf numFmtId="4" fontId="26" fillId="0" borderId="19" xfId="116" applyNumberFormat="1" applyFont="1" applyFill="1" applyBorder="1" applyAlignment="1">
      <alignment vertical="center" wrapText="1"/>
      <protection/>
    </xf>
    <xf numFmtId="4" fontId="26" fillId="0" borderId="19" xfId="103" applyNumberFormat="1" applyFont="1" applyFill="1" applyBorder="1" applyAlignment="1">
      <alignment vertical="center" wrapText="1"/>
      <protection/>
    </xf>
    <xf numFmtId="0" fontId="26" fillId="0" borderId="19" xfId="0" applyFont="1" applyBorder="1" applyAlignment="1">
      <alignment vertical="top" wrapText="1"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vertical="top"/>
    </xf>
    <xf numFmtId="2" fontId="27" fillId="0" borderId="19" xfId="0" applyNumberFormat="1" applyFont="1" applyFill="1" applyBorder="1" applyAlignment="1">
      <alignment vertical="top"/>
    </xf>
    <xf numFmtId="185" fontId="20" fillId="0" borderId="19" xfId="0" applyNumberFormat="1" applyFont="1" applyFill="1" applyBorder="1" applyAlignment="1">
      <alignment vertical="top"/>
    </xf>
    <xf numFmtId="185" fontId="20" fillId="55" borderId="19" xfId="0" applyNumberFormat="1" applyFont="1" applyFill="1" applyBorder="1" applyAlignment="1">
      <alignment vertical="top"/>
    </xf>
    <xf numFmtId="0" fontId="20" fillId="0" borderId="19" xfId="107" applyFont="1" applyFill="1" applyBorder="1" applyAlignment="1">
      <alignment vertical="top" wrapText="1"/>
      <protection/>
    </xf>
    <xf numFmtId="2" fontId="27" fillId="55" borderId="19" xfId="0" applyNumberFormat="1" applyFont="1" applyFill="1" applyBorder="1" applyAlignment="1">
      <alignment vertical="top"/>
    </xf>
    <xf numFmtId="0" fontId="20" fillId="0" borderId="19" xfId="0" applyFont="1" applyFill="1" applyBorder="1" applyAlignment="1">
      <alignment horizontal="left" vertical="top" wrapText="1"/>
    </xf>
    <xf numFmtId="2" fontId="20" fillId="55" borderId="19" xfId="0" applyNumberFormat="1" applyFont="1" applyFill="1" applyBorder="1" applyAlignment="1">
      <alignment horizontal="right" vertical="top" wrapText="1"/>
    </xf>
    <xf numFmtId="2" fontId="20" fillId="55" borderId="19" xfId="102" applyNumberFormat="1" applyFont="1" applyFill="1" applyBorder="1" applyAlignment="1">
      <alignment vertical="top" wrapText="1"/>
      <protection/>
    </xf>
    <xf numFmtId="0" fontId="48" fillId="0" borderId="19" xfId="0" applyFont="1" applyBorder="1" applyAlignment="1">
      <alignment vertical="center" wrapText="1"/>
    </xf>
    <xf numFmtId="4" fontId="20" fillId="0" borderId="19" xfId="0" applyNumberFormat="1" applyFont="1" applyBorder="1" applyAlignment="1">
      <alignment vertical="center" wrapText="1"/>
    </xf>
    <xf numFmtId="185" fontId="20" fillId="0" borderId="19" xfId="103" applyNumberFormat="1" applyFont="1" applyFill="1" applyBorder="1" applyAlignment="1">
      <alignment horizontal="right" vertical="center"/>
      <protection/>
    </xf>
    <xf numFmtId="0" fontId="48" fillId="58" borderId="19" xfId="0" applyFont="1" applyFill="1" applyBorder="1" applyAlignment="1">
      <alignment vertical="center" wrapText="1"/>
    </xf>
    <xf numFmtId="4" fontId="20" fillId="58" borderId="19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horizontal="right" vertical="top" wrapText="1"/>
    </xf>
    <xf numFmtId="0" fontId="20" fillId="0" borderId="19" xfId="0" applyFont="1" applyFill="1" applyBorder="1" applyAlignment="1">
      <alignment vertical="top" wrapText="1"/>
    </xf>
    <xf numFmtId="4" fontId="20" fillId="0" borderId="19" xfId="103" applyNumberFormat="1" applyFont="1" applyFill="1" applyBorder="1" applyAlignment="1">
      <alignment vertical="center" wrapText="1"/>
      <protection/>
    </xf>
    <xf numFmtId="1" fontId="20" fillId="55" borderId="25" xfId="0" applyNumberFormat="1" applyFont="1" applyFill="1" applyBorder="1" applyAlignment="1">
      <alignment horizontal="center" wrapText="1" shrinkToFit="1"/>
    </xf>
    <xf numFmtId="0" fontId="26" fillId="55" borderId="25" xfId="0" applyFont="1" applyFill="1" applyBorder="1" applyAlignment="1">
      <alignment horizontal="right"/>
    </xf>
    <xf numFmtId="2" fontId="20" fillId="55" borderId="25" xfId="0" applyNumberFormat="1" applyFont="1" applyFill="1" applyBorder="1" applyAlignment="1">
      <alignment horizontal="center" wrapText="1" shrinkToFit="1"/>
    </xf>
    <xf numFmtId="4" fontId="20" fillId="55" borderId="25" xfId="0" applyNumberFormat="1" applyFont="1" applyFill="1" applyBorder="1" applyAlignment="1">
      <alignment horizontal="center" wrapText="1" shrinkToFit="1"/>
    </xf>
    <xf numFmtId="4" fontId="20" fillId="55" borderId="25" xfId="0" applyNumberFormat="1" applyFont="1" applyFill="1" applyBorder="1" applyAlignment="1">
      <alignment wrapText="1" shrinkToFit="1"/>
    </xf>
    <xf numFmtId="4" fontId="20" fillId="55" borderId="26" xfId="0" applyNumberFormat="1" applyFont="1" applyFill="1" applyBorder="1" applyAlignment="1">
      <alignment horizontal="right" wrapText="1" shrinkToFit="1"/>
    </xf>
    <xf numFmtId="4" fontId="27" fillId="0" borderId="27" xfId="0" applyNumberFormat="1" applyFont="1" applyBorder="1" applyAlignment="1">
      <alignment horizontal="center" vertical="center" wrapText="1"/>
    </xf>
    <xf numFmtId="39" fontId="27" fillId="0" borderId="22" xfId="0" applyNumberFormat="1" applyFont="1" applyBorder="1" applyAlignment="1">
      <alignment horizontal="center"/>
    </xf>
    <xf numFmtId="39" fontId="27" fillId="0" borderId="22" xfId="0" applyNumberFormat="1" applyFont="1" applyBorder="1" applyAlignment="1">
      <alignment horizontal="center" vertical="center"/>
    </xf>
    <xf numFmtId="0" fontId="26" fillId="0" borderId="0" xfId="95" applyFont="1" applyFill="1" applyBorder="1" applyAlignment="1">
      <alignment horizontal="center" vertical="center"/>
      <protection/>
    </xf>
    <xf numFmtId="0" fontId="20" fillId="0" borderId="0" xfId="95" applyFont="1" applyFill="1" applyAlignment="1">
      <alignment horizontal="center" vertical="center"/>
      <protection/>
    </xf>
    <xf numFmtId="2" fontId="20" fillId="0" borderId="19" xfId="100" applyNumberFormat="1" applyFont="1" applyFill="1" applyBorder="1" applyAlignment="1" applyProtection="1">
      <alignment horizontal="center" vertical="top"/>
      <protection hidden="1" locked="0"/>
    </xf>
    <xf numFmtId="4" fontId="20" fillId="0" borderId="19" xfId="100" applyNumberFormat="1" applyFont="1" applyFill="1" applyBorder="1" applyAlignment="1" applyProtection="1">
      <alignment horizontal="center" vertical="center"/>
      <protection hidden="1" locked="0"/>
    </xf>
    <xf numFmtId="2" fontId="20" fillId="0" borderId="19" xfId="100" applyNumberFormat="1" applyFont="1" applyFill="1" applyBorder="1" applyAlignment="1" applyProtection="1">
      <alignment horizontal="center" vertical="center"/>
      <protection hidden="1" locked="0"/>
    </xf>
    <xf numFmtId="4" fontId="20" fillId="0" borderId="19" xfId="100" applyNumberFormat="1" applyFont="1" applyFill="1" applyBorder="1" applyAlignment="1">
      <alignment horizontal="center" vertical="center" wrapText="1"/>
      <protection/>
    </xf>
    <xf numFmtId="185" fontId="20" fillId="0" borderId="19" xfId="103" applyNumberFormat="1" applyFont="1" applyFill="1" applyBorder="1" applyAlignment="1">
      <alignment horizontal="center" vertical="center" wrapText="1"/>
      <protection/>
    </xf>
    <xf numFmtId="0" fontId="20" fillId="0" borderId="19" xfId="100" applyFont="1" applyFill="1" applyBorder="1" applyAlignment="1" applyProtection="1">
      <alignment horizontal="center" vertical="center"/>
      <protection hidden="1" locked="0"/>
    </xf>
    <xf numFmtId="4" fontId="20" fillId="0" borderId="23" xfId="0" applyNumberFormat="1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4" fontId="27" fillId="0" borderId="22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 wrapText="1"/>
    </xf>
    <xf numFmtId="2" fontId="20" fillId="0" borderId="19" xfId="100" applyNumberFormat="1" applyFont="1" applyFill="1" applyBorder="1" applyAlignment="1" applyProtection="1">
      <alignment horizontal="center"/>
      <protection hidden="1" locked="0"/>
    </xf>
    <xf numFmtId="0" fontId="20" fillId="0" borderId="19" xfId="100" applyFont="1" applyFill="1" applyBorder="1" applyAlignment="1" applyProtection="1">
      <alignment wrapText="1"/>
      <protection hidden="1" locked="0"/>
    </xf>
    <xf numFmtId="2" fontId="20" fillId="0" borderId="19" xfId="116" applyNumberFormat="1" applyFont="1" applyFill="1" applyBorder="1" applyAlignment="1">
      <alignment horizontal="center" vertical="center" wrapText="1"/>
      <protection/>
    </xf>
    <xf numFmtId="4" fontId="20" fillId="0" borderId="19" xfId="116" applyNumberFormat="1" applyFont="1" applyFill="1" applyBorder="1" applyAlignment="1">
      <alignment horizontal="center" vertical="center" wrapText="1"/>
      <protection/>
    </xf>
    <xf numFmtId="0" fontId="20" fillId="0" borderId="19" xfId="100" applyFont="1" applyFill="1" applyBorder="1" applyAlignment="1" applyProtection="1" quotePrefix="1">
      <alignment horizontal="right" vertical="top" wrapText="1"/>
      <protection hidden="1" locked="0"/>
    </xf>
    <xf numFmtId="4" fontId="20" fillId="0" borderId="19" xfId="100" applyNumberFormat="1" applyFont="1" applyFill="1" applyBorder="1" applyAlignment="1">
      <alignment horizontal="center" vertical="center"/>
      <protection/>
    </xf>
    <xf numFmtId="0" fontId="20" fillId="0" borderId="19" xfId="100" applyFont="1" applyFill="1" applyBorder="1" applyProtection="1">
      <alignment/>
      <protection hidden="1" locked="0"/>
    </xf>
    <xf numFmtId="0" fontId="20" fillId="0" borderId="19" xfId="116" applyFont="1" applyFill="1" applyBorder="1" applyAlignment="1">
      <alignment horizontal="center" vertical="center" wrapText="1"/>
      <protection/>
    </xf>
    <xf numFmtId="2" fontId="20" fillId="0" borderId="23" xfId="0" applyNumberFormat="1" applyFont="1" applyFill="1" applyBorder="1" applyAlignment="1">
      <alignment horizontal="center" vertical="center"/>
    </xf>
    <xf numFmtId="0" fontId="20" fillId="0" borderId="19" xfId="100" applyFont="1" applyFill="1" applyBorder="1" applyAlignment="1" applyProtection="1">
      <alignment horizontal="left" vertical="center" wrapText="1"/>
      <protection hidden="1" locked="0"/>
    </xf>
    <xf numFmtId="2" fontId="20" fillId="0" borderId="19" xfId="100" applyNumberFormat="1" applyFont="1" applyFill="1" applyBorder="1" applyAlignment="1">
      <alignment horizontal="center" vertical="center"/>
      <protection/>
    </xf>
    <xf numFmtId="0" fontId="20" fillId="0" borderId="19" xfId="100" applyFont="1" applyFill="1" applyBorder="1" applyAlignment="1" applyProtection="1" quotePrefix="1">
      <alignment horizontal="right"/>
      <protection hidden="1" locked="0"/>
    </xf>
    <xf numFmtId="0" fontId="20" fillId="0" borderId="19" xfId="100" applyFont="1" applyFill="1" applyBorder="1" applyAlignment="1" applyProtection="1" quotePrefix="1">
      <alignment horizontal="right" wrapText="1"/>
      <protection hidden="1" locked="0"/>
    </xf>
    <xf numFmtId="0" fontId="20" fillId="0" borderId="19" xfId="100" applyFont="1" applyFill="1" applyBorder="1" applyAlignment="1" applyProtection="1">
      <alignment vertical="center" wrapText="1"/>
      <protection hidden="1" locked="0"/>
    </xf>
    <xf numFmtId="0" fontId="20" fillId="0" borderId="19" xfId="100" applyFont="1" applyFill="1" applyBorder="1" applyAlignment="1" applyProtection="1" quotePrefix="1">
      <alignment horizontal="right" vertical="center" wrapText="1"/>
      <protection hidden="1" locked="0"/>
    </xf>
    <xf numFmtId="2" fontId="20" fillId="0" borderId="19" xfId="100" applyNumberFormat="1" applyFont="1" applyFill="1" applyBorder="1" applyAlignment="1" applyProtection="1">
      <alignment horizontal="center"/>
      <protection hidden="1"/>
    </xf>
    <xf numFmtId="2" fontId="20" fillId="57" borderId="19" xfId="100" applyNumberFormat="1" applyFont="1" applyFill="1" applyBorder="1" applyAlignment="1">
      <alignment horizontal="center" vertical="center" wrapText="1"/>
      <protection/>
    </xf>
    <xf numFmtId="2" fontId="20" fillId="57" borderId="19" xfId="100" applyNumberFormat="1" applyFont="1" applyFill="1" applyBorder="1" applyAlignment="1">
      <alignment horizontal="center" vertical="center"/>
      <protection/>
    </xf>
    <xf numFmtId="185" fontId="20" fillId="57" borderId="19" xfId="103" applyNumberFormat="1" applyFont="1" applyFill="1" applyBorder="1" applyAlignment="1">
      <alignment horizontal="center" vertical="center"/>
      <protection/>
    </xf>
    <xf numFmtId="4" fontId="20" fillId="57" borderId="19" xfId="116" applyNumberFormat="1" applyFont="1" applyFill="1" applyBorder="1" applyAlignment="1">
      <alignment horizontal="center" vertical="center" wrapText="1"/>
      <protection/>
    </xf>
    <xf numFmtId="4" fontId="20" fillId="57" borderId="19" xfId="100" applyNumberFormat="1" applyFont="1" applyFill="1" applyBorder="1" applyAlignment="1">
      <alignment horizontal="center" vertical="center"/>
      <protection/>
    </xf>
    <xf numFmtId="4" fontId="20" fillId="57" borderId="19" xfId="100" applyNumberFormat="1" applyFont="1" applyFill="1" applyBorder="1" applyAlignment="1" applyProtection="1">
      <alignment horizontal="center" vertical="center"/>
      <protection hidden="1" locked="0"/>
    </xf>
    <xf numFmtId="185" fontId="20" fillId="57" borderId="19" xfId="100" applyNumberFormat="1" applyFont="1" applyFill="1" applyBorder="1" applyAlignment="1">
      <alignment horizontal="center" vertical="center" wrapText="1"/>
      <protection/>
    </xf>
    <xf numFmtId="185" fontId="20" fillId="57" borderId="19" xfId="100" applyNumberFormat="1" applyFont="1" applyFill="1" applyBorder="1" applyAlignment="1">
      <alignment horizontal="center" vertical="center"/>
      <protection/>
    </xf>
    <xf numFmtId="0" fontId="20" fillId="57" borderId="19" xfId="116" applyFont="1" applyFill="1" applyBorder="1" applyAlignment="1">
      <alignment horizontal="center" vertical="center" wrapText="1"/>
      <protection/>
    </xf>
    <xf numFmtId="185" fontId="20" fillId="0" borderId="19" xfId="103" applyNumberFormat="1" applyFont="1" applyFill="1" applyBorder="1" applyAlignment="1">
      <alignment horizontal="center" vertical="center"/>
      <protection/>
    </xf>
    <xf numFmtId="186" fontId="27" fillId="0" borderId="19" xfId="100" applyNumberFormat="1" applyFont="1" applyFill="1" applyBorder="1" applyAlignment="1">
      <alignment horizontal="center" vertical="center" wrapText="1"/>
      <protection/>
    </xf>
    <xf numFmtId="187" fontId="20" fillId="0" borderId="19" xfId="100" applyNumberFormat="1" applyFont="1" applyFill="1" applyBorder="1" applyAlignment="1">
      <alignment horizontal="center" vertical="center" wrapText="1"/>
      <protection/>
    </xf>
    <xf numFmtId="187" fontId="27" fillId="0" borderId="19" xfId="100" applyNumberFormat="1" applyFont="1" applyFill="1" applyBorder="1" applyAlignment="1">
      <alignment horizontal="center" vertical="center" wrapText="1"/>
      <protection/>
    </xf>
    <xf numFmtId="4" fontId="20" fillId="55" borderId="25" xfId="0" applyNumberFormat="1" applyFont="1" applyFill="1" applyBorder="1" applyAlignment="1">
      <alignment horizontal="center" vertical="center" wrapText="1" shrinkToFit="1"/>
    </xf>
    <xf numFmtId="4" fontId="20" fillId="55" borderId="26" xfId="0" applyNumberFormat="1" applyFont="1" applyFill="1" applyBorder="1" applyAlignment="1">
      <alignment horizontal="center" vertical="center" wrapText="1" shrinkToFit="1"/>
    </xf>
    <xf numFmtId="0" fontId="20" fillId="55" borderId="19" xfId="0" applyFont="1" applyFill="1" applyBorder="1" applyAlignment="1">
      <alignment horizontal="center" vertical="center"/>
    </xf>
    <xf numFmtId="2" fontId="20" fillId="55" borderId="19" xfId="0" applyNumberFormat="1" applyFont="1" applyFill="1" applyBorder="1" applyAlignment="1">
      <alignment horizontal="center" vertical="center"/>
    </xf>
    <xf numFmtId="0" fontId="20" fillId="55" borderId="24" xfId="0" applyFont="1" applyFill="1" applyBorder="1" applyAlignment="1">
      <alignment horizontal="center" vertical="center"/>
    </xf>
    <xf numFmtId="4" fontId="28" fillId="0" borderId="2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Fill="1" applyAlignment="1">
      <alignment horizontal="right" vertical="center"/>
    </xf>
    <xf numFmtId="4" fontId="20" fillId="0" borderId="0" xfId="0" applyNumberFormat="1" applyFont="1" applyFill="1" applyAlignment="1">
      <alignment vertical="center"/>
    </xf>
    <xf numFmtId="0" fontId="26" fillId="0" borderId="28" xfId="0" applyFont="1" applyFill="1" applyBorder="1" applyAlignment="1">
      <alignment vertical="center"/>
    </xf>
    <xf numFmtId="4" fontId="26" fillId="0" borderId="28" xfId="0" applyNumberFormat="1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4" fontId="26" fillId="0" borderId="29" xfId="0" applyNumberFormat="1" applyFont="1" applyFill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4" fontId="20" fillId="0" borderId="30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Fill="1" applyAlignment="1">
      <alignment horizontal="right" vertical="center"/>
    </xf>
    <xf numFmtId="0" fontId="20" fillId="0" borderId="31" xfId="73" applyFont="1" applyFill="1" applyBorder="1" applyAlignment="1">
      <alignment vertical="center"/>
      <protection/>
    </xf>
    <xf numFmtId="0" fontId="20" fillId="0" borderId="31" xfId="0" applyFont="1" applyFill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19" xfId="0" applyFont="1" applyFill="1" applyBorder="1" applyAlignment="1">
      <alignment vertical="center" wrapText="1"/>
    </xf>
    <xf numFmtId="0" fontId="20" fillId="55" borderId="19" xfId="95" applyFont="1" applyFill="1" applyBorder="1" applyAlignment="1">
      <alignment horizontal="center" vertical="center" textRotation="90" wrapText="1"/>
      <protection/>
    </xf>
    <xf numFmtId="0" fontId="27" fillId="0" borderId="19" xfId="0" applyFont="1" applyFill="1" applyBorder="1" applyAlignment="1">
      <alignment horizontal="center" vertical="top"/>
    </xf>
    <xf numFmtId="0" fontId="20" fillId="0" borderId="19" xfId="107" applyFont="1" applyFill="1" applyBorder="1" applyAlignment="1">
      <alignment horizontal="center" vertical="top" wrapText="1"/>
      <protection/>
    </xf>
    <xf numFmtId="0" fontId="20" fillId="0" borderId="19" xfId="0" applyFont="1" applyFill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 wrapText="1"/>
    </xf>
    <xf numFmtId="0" fontId="48" fillId="58" borderId="19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0" fillId="0" borderId="32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29" xfId="0" applyFont="1" applyBorder="1" applyAlignment="1">
      <alignment horizontal="right" vertical="center" wrapText="1"/>
    </xf>
    <xf numFmtId="0" fontId="20" fillId="0" borderId="28" xfId="0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2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 wrapText="1"/>
    </xf>
    <xf numFmtId="0" fontId="28" fillId="0" borderId="34" xfId="0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101" applyFont="1" applyFill="1" applyAlignment="1">
      <alignment horizontal="center" vertical="center" wrapText="1"/>
      <protection/>
    </xf>
    <xf numFmtId="0" fontId="20" fillId="55" borderId="19" xfId="95" applyFont="1" applyFill="1" applyBorder="1" applyAlignment="1">
      <alignment horizontal="center" vertical="center" wrapText="1"/>
      <protection/>
    </xf>
    <xf numFmtId="0" fontId="20" fillId="55" borderId="19" xfId="95" applyFont="1" applyFill="1" applyBorder="1" applyAlignment="1">
      <alignment horizontal="center" vertical="center" textRotation="90" wrapText="1"/>
      <protection/>
    </xf>
    <xf numFmtId="0" fontId="20" fillId="55" borderId="19" xfId="95" applyFont="1" applyFill="1" applyBorder="1" applyAlignment="1">
      <alignment horizontal="center" vertical="center"/>
      <protection/>
    </xf>
    <xf numFmtId="0" fontId="26" fillId="0" borderId="19" xfId="0" applyFont="1" applyFill="1" applyBorder="1" applyAlignment="1">
      <alignment vertical="center" wrapText="1"/>
    </xf>
  </cellXfs>
  <cellStyles count="110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omma 2" xfId="70"/>
    <cellStyle name="Currency" xfId="71"/>
    <cellStyle name="Currency [0]" xfId="72"/>
    <cellStyle name="Excel Built-in Normal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ipersaite 2" xfId="81"/>
    <cellStyle name="Hyperlink" xfId="82"/>
    <cellStyle name="Ievade" xfId="83"/>
    <cellStyle name="Input" xfId="84"/>
    <cellStyle name="Izvade" xfId="85"/>
    <cellStyle name="Komats 2" xfId="86"/>
    <cellStyle name="Kopsumma" xfId="87"/>
    <cellStyle name="Labs" xfId="88"/>
    <cellStyle name="Linked Cell" xfId="89"/>
    <cellStyle name="Neitrāls" xfId="90"/>
    <cellStyle name="Neutral" xfId="91"/>
    <cellStyle name="Normal 2" xfId="92"/>
    <cellStyle name="Normal 2 2" xfId="93"/>
    <cellStyle name="Normal 2 2 2" xfId="94"/>
    <cellStyle name="Normal 3" xfId="95"/>
    <cellStyle name="Normal 3 2" xfId="96"/>
    <cellStyle name="Normal 4" xfId="97"/>
    <cellStyle name="Normal 4 2" xfId="98"/>
    <cellStyle name="Normal 5" xfId="99"/>
    <cellStyle name="Normal 6" xfId="100"/>
    <cellStyle name="Normal_Kopsavilkuma tāme Nr. T-0809-25-I" xfId="101"/>
    <cellStyle name="Normal_lx_1" xfId="102"/>
    <cellStyle name="Normal_tame" xfId="103"/>
    <cellStyle name="Nosaukums" xfId="104"/>
    <cellStyle name="Note" xfId="105"/>
    <cellStyle name="Output" xfId="106"/>
    <cellStyle name="Parastais_Lapa1" xfId="107"/>
    <cellStyle name="Parasts 2" xfId="108"/>
    <cellStyle name="Parasts 3" xfId="109"/>
    <cellStyle name="Paskaidrojošs teksts" xfId="110"/>
    <cellStyle name="Pārbaudes šūna" xfId="111"/>
    <cellStyle name="Percent" xfId="112"/>
    <cellStyle name="Piezīme" xfId="113"/>
    <cellStyle name="Saistītā šūna" xfId="114"/>
    <cellStyle name="Slikts" xfId="115"/>
    <cellStyle name="Style 1" xfId="116"/>
    <cellStyle name="Title" xfId="117"/>
    <cellStyle name="Total" xfId="118"/>
    <cellStyle name="Virsraksts 1" xfId="119"/>
    <cellStyle name="Virsraksts 2" xfId="120"/>
    <cellStyle name="Virsraksts 3" xfId="121"/>
    <cellStyle name="Virsraksts 4" xfId="122"/>
    <cellStyle name="Warning Text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115" zoomScaleSheetLayoutView="115" zoomScalePageLayoutView="0" workbookViewId="0" topLeftCell="A10">
      <selection activeCell="F29" sqref="F29"/>
    </sheetView>
  </sheetViews>
  <sheetFormatPr defaultColWidth="9.140625" defaultRowHeight="12.75"/>
  <cols>
    <col min="1" max="7" width="9.140625" style="187" customWidth="1"/>
    <col min="8" max="8" width="19.140625" style="189" customWidth="1"/>
    <col min="9" max="16384" width="9.140625" style="187" customWidth="1"/>
  </cols>
  <sheetData>
    <row r="1" ht="12.75">
      <c r="H1" s="188" t="s">
        <v>238</v>
      </c>
    </row>
    <row r="2" ht="12.75">
      <c r="H2" s="188"/>
    </row>
    <row r="3" spans="5:8" ht="12.75">
      <c r="E3" s="225"/>
      <c r="F3" s="225"/>
      <c r="G3" s="225"/>
      <c r="H3" s="225"/>
    </row>
    <row r="4" spans="5:8" ht="15">
      <c r="E4" s="226" t="s">
        <v>249</v>
      </c>
      <c r="F4" s="226"/>
      <c r="G4" s="226"/>
      <c r="H4" s="226"/>
    </row>
    <row r="5" ht="12.75">
      <c r="H5" s="189" t="s">
        <v>250</v>
      </c>
    </row>
    <row r="7" spans="6:8" ht="12.75">
      <c r="F7" s="33"/>
      <c r="G7" s="67"/>
      <c r="H7" s="190" t="s">
        <v>239</v>
      </c>
    </row>
    <row r="12" spans="1:8" ht="12.75">
      <c r="A12" s="227" t="s">
        <v>248</v>
      </c>
      <c r="B12" s="227"/>
      <c r="C12" s="227"/>
      <c r="D12" s="227"/>
      <c r="E12" s="227"/>
      <c r="F12" s="227"/>
      <c r="G12" s="227"/>
      <c r="H12" s="227"/>
    </row>
    <row r="13" spans="3:8" ht="12.75">
      <c r="C13" s="33"/>
      <c r="D13" s="33"/>
      <c r="E13" s="33"/>
      <c r="F13" s="33"/>
      <c r="G13" s="33"/>
      <c r="H13" s="191"/>
    </row>
    <row r="14" spans="1:8" ht="12.75">
      <c r="A14" s="38" t="s">
        <v>240</v>
      </c>
      <c r="B14" s="33"/>
      <c r="C14" s="192" t="s">
        <v>251</v>
      </c>
      <c r="D14" s="192"/>
      <c r="E14" s="192"/>
      <c r="F14" s="192"/>
      <c r="G14" s="192"/>
      <c r="H14" s="193"/>
    </row>
    <row r="15" spans="1:8" ht="12.75">
      <c r="A15" s="205" t="s">
        <v>253</v>
      </c>
      <c r="C15" s="194" t="s">
        <v>252</v>
      </c>
      <c r="D15" s="194"/>
      <c r="E15" s="194"/>
      <c r="F15" s="194"/>
      <c r="G15" s="194"/>
      <c r="H15" s="195"/>
    </row>
    <row r="17" spans="5:9" ht="12.75">
      <c r="E17" s="33"/>
      <c r="F17" s="33"/>
      <c r="G17" s="33"/>
      <c r="H17" s="190"/>
      <c r="I17" s="33"/>
    </row>
    <row r="18" spans="5:9" ht="12.75">
      <c r="E18" s="33"/>
      <c r="F18" s="33"/>
      <c r="G18" s="33"/>
      <c r="H18" s="191"/>
      <c r="I18" s="33"/>
    </row>
    <row r="19" spans="1:8" ht="12.75">
      <c r="A19" s="196" t="s">
        <v>241</v>
      </c>
      <c r="B19" s="228" t="s">
        <v>242</v>
      </c>
      <c r="C19" s="229"/>
      <c r="D19" s="229"/>
      <c r="E19" s="229"/>
      <c r="F19" s="229"/>
      <c r="G19" s="230"/>
      <c r="H19" s="197" t="s">
        <v>269</v>
      </c>
    </row>
    <row r="20" spans="1:8" ht="15.75" customHeight="1">
      <c r="A20" s="196"/>
      <c r="B20" s="231"/>
      <c r="C20" s="232"/>
      <c r="D20" s="232"/>
      <c r="E20" s="232"/>
      <c r="F20" s="232"/>
      <c r="G20" s="233"/>
      <c r="H20" s="197"/>
    </row>
    <row r="21" spans="1:8" ht="29.25" customHeight="1">
      <c r="A21" s="196">
        <v>1</v>
      </c>
      <c r="B21" s="234" t="s">
        <v>251</v>
      </c>
      <c r="C21" s="235"/>
      <c r="D21" s="235"/>
      <c r="E21" s="235"/>
      <c r="F21" s="235"/>
      <c r="G21" s="236"/>
      <c r="H21" s="149"/>
    </row>
    <row r="22" spans="1:8" ht="16.5" customHeight="1">
      <c r="A22" s="196"/>
      <c r="B22" s="220"/>
      <c r="C22" s="221"/>
      <c r="D22" s="221"/>
      <c r="E22" s="221"/>
      <c r="F22" s="221"/>
      <c r="G22" s="222"/>
      <c r="H22" s="201"/>
    </row>
    <row r="23" spans="1:8" ht="18.75" customHeight="1">
      <c r="A23" s="198"/>
      <c r="B23" s="223" t="s">
        <v>243</v>
      </c>
      <c r="C23" s="224"/>
      <c r="D23" s="224"/>
      <c r="E23" s="224"/>
      <c r="F23" s="224"/>
      <c r="G23" s="224"/>
      <c r="H23" s="202"/>
    </row>
    <row r="24" spans="1:8" ht="12.75">
      <c r="A24" s="217" t="s">
        <v>244</v>
      </c>
      <c r="B24" s="218"/>
      <c r="C24" s="218"/>
      <c r="D24" s="218"/>
      <c r="E24" s="218"/>
      <c r="F24" s="218"/>
      <c r="G24" s="219"/>
      <c r="H24" s="204"/>
    </row>
    <row r="25" spans="1:8" ht="12.75">
      <c r="A25" s="217" t="s">
        <v>245</v>
      </c>
      <c r="B25" s="218"/>
      <c r="C25" s="218"/>
      <c r="D25" s="218"/>
      <c r="E25" s="218"/>
      <c r="F25" s="218"/>
      <c r="G25" s="219"/>
      <c r="H25" s="204"/>
    </row>
    <row r="26" spans="1:8" ht="12.75">
      <c r="A26" s="199"/>
      <c r="B26" s="200"/>
      <c r="C26" s="200"/>
      <c r="D26" s="200"/>
      <c r="E26" s="200"/>
      <c r="F26" s="200"/>
      <c r="G26" s="200"/>
      <c r="H26" s="203"/>
    </row>
    <row r="27" spans="1:8" ht="12.75">
      <c r="A27" s="199"/>
      <c r="B27" s="200"/>
      <c r="C27" s="200"/>
      <c r="D27" s="200"/>
      <c r="E27" s="200"/>
      <c r="F27" s="200"/>
      <c r="G27" s="200"/>
      <c r="H27" s="203"/>
    </row>
    <row r="28" spans="1:8" ht="12.75">
      <c r="A28" s="199"/>
      <c r="B28" s="200"/>
      <c r="C28" s="200"/>
      <c r="D28" s="200"/>
      <c r="E28" s="200"/>
      <c r="F28" s="200"/>
      <c r="G28" s="200"/>
      <c r="H28" s="203"/>
    </row>
    <row r="29" spans="1:8" s="67" customFormat="1" ht="12.75">
      <c r="A29" s="36"/>
      <c r="B29" s="36"/>
      <c r="C29" s="36"/>
      <c r="D29" s="36"/>
      <c r="E29" s="61"/>
      <c r="F29" s="61"/>
      <c r="G29" s="62"/>
      <c r="H29" s="63"/>
    </row>
    <row r="30" spans="1:8" s="67" customFormat="1" ht="12.75">
      <c r="A30" s="36"/>
      <c r="B30" s="36"/>
      <c r="C30" s="36"/>
      <c r="D30" s="36"/>
      <c r="E30" s="61"/>
      <c r="F30" s="61"/>
      <c r="G30" s="62"/>
      <c r="H30" s="63"/>
    </row>
    <row r="31" spans="1:8" s="67" customFormat="1" ht="12.75">
      <c r="A31" s="36"/>
      <c r="B31" s="36"/>
      <c r="C31" s="36"/>
      <c r="D31" s="36"/>
      <c r="E31" s="61"/>
      <c r="F31" s="61"/>
      <c r="G31" s="62"/>
      <c r="H31" s="63"/>
    </row>
    <row r="32" spans="1:8" s="67" customFormat="1" ht="12.75">
      <c r="A32" s="36"/>
      <c r="B32" s="36"/>
      <c r="C32" s="36"/>
      <c r="D32" s="36"/>
      <c r="E32" s="61"/>
      <c r="F32" s="61"/>
      <c r="G32" s="62"/>
      <c r="H32" s="63"/>
    </row>
    <row r="33" spans="1:8" s="67" customFormat="1" ht="12.75">
      <c r="A33" s="36"/>
      <c r="B33" s="36"/>
      <c r="C33" s="36"/>
      <c r="D33" s="36"/>
      <c r="E33" s="61"/>
      <c r="F33" s="61"/>
      <c r="G33" s="62"/>
      <c r="H33" s="63"/>
    </row>
    <row r="34" spans="1:8" s="67" customFormat="1" ht="12.75">
      <c r="A34" s="36"/>
      <c r="B34" s="206" t="s">
        <v>246</v>
      </c>
      <c r="C34" s="207"/>
      <c r="D34" s="208"/>
      <c r="E34" s="208"/>
      <c r="F34" s="208"/>
      <c r="G34" s="33"/>
      <c r="H34" s="33"/>
    </row>
    <row r="35" spans="1:8" s="67" customFormat="1" ht="12.75">
      <c r="A35" s="61"/>
      <c r="C35" s="61"/>
      <c r="E35" s="61"/>
      <c r="F35" s="61"/>
      <c r="G35" s="62"/>
      <c r="H35" s="63"/>
    </row>
    <row r="36" spans="1:9" ht="12.75">
      <c r="A36" s="61"/>
      <c r="B36" s="67"/>
      <c r="C36" s="61"/>
      <c r="D36" s="67"/>
      <c r="E36" s="61"/>
      <c r="F36" s="61"/>
      <c r="G36" s="62"/>
      <c r="H36" s="63"/>
      <c r="I36" s="33"/>
    </row>
    <row r="37" spans="1:9" ht="12.75">
      <c r="A37" s="61"/>
      <c r="B37" s="67"/>
      <c r="C37" s="61"/>
      <c r="D37" s="67"/>
      <c r="E37" s="61"/>
      <c r="F37" s="61"/>
      <c r="G37" s="62"/>
      <c r="H37" s="63"/>
      <c r="I37" s="33"/>
    </row>
    <row r="38" spans="1:9" ht="12.75">
      <c r="A38" s="36"/>
      <c r="B38" s="206" t="s">
        <v>247</v>
      </c>
      <c r="C38" s="207"/>
      <c r="D38" s="209"/>
      <c r="E38" s="208"/>
      <c r="F38" s="208"/>
      <c r="G38" s="33"/>
      <c r="H38" s="33"/>
      <c r="I38" s="33"/>
    </row>
    <row r="39" spans="1:9" ht="12.75">
      <c r="A39" s="36"/>
      <c r="B39" s="36"/>
      <c r="C39" s="36"/>
      <c r="D39" s="67"/>
      <c r="E39" s="36"/>
      <c r="F39" s="36"/>
      <c r="G39" s="36"/>
      <c r="H39" s="36"/>
      <c r="I39" s="33"/>
    </row>
    <row r="40" spans="1:8" ht="12.75">
      <c r="A40" s="36"/>
      <c r="B40" s="36"/>
      <c r="C40" s="36"/>
      <c r="D40" s="36"/>
      <c r="E40" s="36"/>
      <c r="F40" s="36"/>
      <c r="G40" s="36"/>
      <c r="H40" s="36"/>
    </row>
    <row r="41" spans="1:8" ht="12.75">
      <c r="A41" s="36"/>
      <c r="B41" s="36"/>
      <c r="C41" s="36"/>
      <c r="D41" s="36"/>
      <c r="E41" s="36"/>
      <c r="F41" s="36"/>
      <c r="G41" s="36"/>
      <c r="H41" s="36"/>
    </row>
    <row r="42" spans="1:8" ht="12.75">
      <c r="A42" s="36"/>
      <c r="B42" s="36"/>
      <c r="C42" s="36"/>
      <c r="D42" s="36"/>
      <c r="E42" s="36"/>
      <c r="F42" s="36"/>
      <c r="G42" s="36"/>
      <c r="H42" s="36"/>
    </row>
  </sheetData>
  <sheetProtection/>
  <mergeCells count="10">
    <mergeCell ref="A24:G24"/>
    <mergeCell ref="A25:G25"/>
    <mergeCell ref="B22:G22"/>
    <mergeCell ref="B23:G23"/>
    <mergeCell ref="E3:H3"/>
    <mergeCell ref="E4:H4"/>
    <mergeCell ref="A12:H12"/>
    <mergeCell ref="B19:G19"/>
    <mergeCell ref="B20:G20"/>
    <mergeCell ref="B21:G2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P34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6.28125" style="36" customWidth="1"/>
    <col min="2" max="2" width="6.7109375" style="36" customWidth="1"/>
    <col min="3" max="3" width="29.140625" style="36" customWidth="1"/>
    <col min="4" max="7" width="10.7109375" style="36" customWidth="1"/>
    <col min="8" max="8" width="9.7109375" style="36" customWidth="1"/>
    <col min="9" max="16384" width="9.140625" style="36" customWidth="1"/>
  </cols>
  <sheetData>
    <row r="3" spans="2:7" ht="12.75">
      <c r="B3" s="237" t="s">
        <v>283</v>
      </c>
      <c r="C3" s="237"/>
      <c r="D3" s="237"/>
      <c r="E3" s="237"/>
      <c r="F3" s="237"/>
      <c r="G3" s="237"/>
    </row>
    <row r="4" spans="2:7" ht="12.75">
      <c r="B4" s="37"/>
      <c r="C4" s="37"/>
      <c r="D4" s="37"/>
      <c r="E4" s="37"/>
      <c r="F4" s="37"/>
      <c r="G4" s="37"/>
    </row>
    <row r="5" spans="1:10" s="33" customFormat="1" ht="12.75">
      <c r="A5" s="38" t="s">
        <v>147</v>
      </c>
      <c r="B5" s="39"/>
      <c r="C5" s="11"/>
      <c r="D5" s="11"/>
      <c r="E5" s="11"/>
      <c r="F5" s="11"/>
      <c r="G5" s="11"/>
      <c r="H5" s="11"/>
      <c r="I5" s="40"/>
      <c r="J5" s="41"/>
    </row>
    <row r="6" spans="1:10" s="33" customFormat="1" ht="12.75">
      <c r="A6" s="38" t="s">
        <v>223</v>
      </c>
      <c r="B6" s="39"/>
      <c r="C6" s="42"/>
      <c r="D6" s="11"/>
      <c r="E6" s="11"/>
      <c r="F6" s="11"/>
      <c r="G6" s="11"/>
      <c r="H6" s="11"/>
      <c r="I6" s="40"/>
      <c r="J6" s="41"/>
    </row>
    <row r="7" spans="1:3" s="1" customFormat="1" ht="12.75">
      <c r="A7" s="38" t="s">
        <v>224</v>
      </c>
      <c r="B7" s="39"/>
      <c r="C7" s="43"/>
    </row>
    <row r="8" spans="1:3" s="1" customFormat="1" ht="12.75">
      <c r="A8" s="38" t="s">
        <v>148</v>
      </c>
      <c r="B8" s="39"/>
      <c r="C8" s="44"/>
    </row>
    <row r="9" spans="1:6" s="1" customFormat="1" ht="12.75" customHeight="1">
      <c r="A9" s="33"/>
      <c r="B9" s="39"/>
      <c r="C9" s="45"/>
      <c r="D9" s="45"/>
      <c r="E9" s="45"/>
      <c r="F9" s="45"/>
    </row>
    <row r="10" spans="3:15" s="33" customFormat="1" ht="12.75">
      <c r="C10" s="11"/>
      <c r="D10" s="11"/>
      <c r="E10" s="11"/>
      <c r="F10" s="11"/>
      <c r="G10" s="11"/>
      <c r="H10" s="11"/>
      <c r="I10" s="40"/>
      <c r="J10" s="41"/>
      <c r="K10" s="41"/>
      <c r="M10" s="41"/>
      <c r="N10" s="41"/>
      <c r="O10" s="46"/>
    </row>
    <row r="11" spans="3:15" s="47" customFormat="1" ht="13.5" thickBot="1">
      <c r="C11" s="48"/>
      <c r="D11" s="48"/>
      <c r="E11" s="48"/>
      <c r="F11" s="49" t="s">
        <v>270</v>
      </c>
      <c r="G11" s="50"/>
      <c r="H11" s="48"/>
      <c r="I11" s="51"/>
      <c r="J11" s="52"/>
      <c r="K11" s="52"/>
      <c r="M11" s="52"/>
      <c r="N11" s="52"/>
      <c r="O11" s="53"/>
    </row>
    <row r="12" spans="1:15" s="47" customFormat="1" ht="13.5" thickBot="1">
      <c r="A12" s="47" t="s">
        <v>267</v>
      </c>
      <c r="C12" s="48"/>
      <c r="D12" s="48"/>
      <c r="E12" s="48"/>
      <c r="F12" s="49" t="s">
        <v>149</v>
      </c>
      <c r="G12" s="54"/>
      <c r="H12" s="48"/>
      <c r="I12" s="51"/>
      <c r="J12" s="52"/>
      <c r="K12" s="52"/>
      <c r="M12" s="52"/>
      <c r="N12" s="52"/>
      <c r="O12" s="53"/>
    </row>
    <row r="13" spans="3:15" s="47" customFormat="1" ht="12.75">
      <c r="C13" s="48"/>
      <c r="D13" s="48"/>
      <c r="E13" s="238"/>
      <c r="F13" s="238"/>
      <c r="G13" s="238"/>
      <c r="H13" s="238"/>
      <c r="I13" s="55"/>
      <c r="J13" s="52"/>
      <c r="K13" s="52"/>
      <c r="M13" s="52"/>
      <c r="N13" s="52"/>
      <c r="O13" s="53"/>
    </row>
    <row r="14" ht="12.75">
      <c r="I14" s="55"/>
    </row>
    <row r="15" spans="1:8" ht="37.5" customHeight="1">
      <c r="A15" s="56" t="s">
        <v>150</v>
      </c>
      <c r="B15" s="56" t="s">
        <v>151</v>
      </c>
      <c r="C15" s="56" t="s">
        <v>152</v>
      </c>
      <c r="D15" s="56" t="s">
        <v>271</v>
      </c>
      <c r="E15" s="56" t="s">
        <v>272</v>
      </c>
      <c r="F15" s="56" t="s">
        <v>273</v>
      </c>
      <c r="G15" s="56" t="s">
        <v>274</v>
      </c>
      <c r="H15" s="56" t="s">
        <v>153</v>
      </c>
    </row>
    <row r="16" spans="1:8" ht="12.75">
      <c r="A16" s="56">
        <v>1</v>
      </c>
      <c r="B16" s="57" t="s">
        <v>159</v>
      </c>
      <c r="C16" s="58" t="str">
        <f>'1-1'!A2</f>
        <v>Būvlaukuma sagatavošanās darbi</v>
      </c>
      <c r="D16" s="59"/>
      <c r="E16" s="59"/>
      <c r="F16" s="59"/>
      <c r="G16" s="59"/>
      <c r="H16" s="59"/>
    </row>
    <row r="17" spans="1:8" ht="12.75">
      <c r="A17" s="56">
        <v>2</v>
      </c>
      <c r="B17" s="57" t="s">
        <v>160</v>
      </c>
      <c r="C17" s="58" t="str">
        <f>'1-2'!A2</f>
        <v>Vispārceltnieciskie darbi</v>
      </c>
      <c r="D17" s="59"/>
      <c r="E17" s="59"/>
      <c r="F17" s="59"/>
      <c r="G17" s="59"/>
      <c r="H17" s="59"/>
    </row>
    <row r="18" spans="1:8" ht="12.75">
      <c r="A18" s="56">
        <v>3</v>
      </c>
      <c r="B18" s="57" t="s">
        <v>213</v>
      </c>
      <c r="C18" s="58" t="str">
        <f>'1-3'!A2</f>
        <v>Ventilācijas izbūve</v>
      </c>
      <c r="D18" s="59"/>
      <c r="E18" s="59"/>
      <c r="F18" s="59"/>
      <c r="G18" s="59"/>
      <c r="H18" s="59"/>
    </row>
    <row r="19" spans="1:8" ht="12.75" customHeight="1">
      <c r="A19" s="241" t="s">
        <v>154</v>
      </c>
      <c r="B19" s="242"/>
      <c r="C19" s="243"/>
      <c r="D19" s="60"/>
      <c r="E19" s="60"/>
      <c r="F19" s="60"/>
      <c r="G19" s="60"/>
      <c r="H19" s="60"/>
    </row>
    <row r="20" spans="1:8" ht="12.75" customHeight="1">
      <c r="A20" s="239" t="s">
        <v>254</v>
      </c>
      <c r="B20" s="239"/>
      <c r="C20" s="239"/>
      <c r="D20" s="59"/>
      <c r="E20" s="61"/>
      <c r="F20" s="61"/>
      <c r="G20" s="62"/>
      <c r="H20" s="63"/>
    </row>
    <row r="21" spans="1:12" s="33" customFormat="1" ht="12.75" customHeight="1">
      <c r="A21" s="239" t="s">
        <v>255</v>
      </c>
      <c r="B21" s="239"/>
      <c r="C21" s="239"/>
      <c r="D21" s="59"/>
      <c r="E21" s="61"/>
      <c r="F21" s="61"/>
      <c r="G21" s="62"/>
      <c r="H21" s="63"/>
      <c r="L21" s="11"/>
    </row>
    <row r="22" spans="1:16" s="33" customFormat="1" ht="12.75" customHeight="1">
      <c r="A22" s="239" t="s">
        <v>266</v>
      </c>
      <c r="B22" s="239"/>
      <c r="C22" s="239"/>
      <c r="D22" s="59"/>
      <c r="I22" s="62"/>
      <c r="J22" s="64"/>
      <c r="K22" s="65"/>
      <c r="L22" s="66"/>
      <c r="M22" s="66"/>
      <c r="N22" s="66"/>
      <c r="O22" s="66"/>
      <c r="P22" s="66"/>
    </row>
    <row r="23" spans="1:16" s="33" customFormat="1" ht="12.75" customHeight="1">
      <c r="A23" s="240" t="s">
        <v>155</v>
      </c>
      <c r="B23" s="240"/>
      <c r="C23" s="240"/>
      <c r="D23" s="60"/>
      <c r="E23" s="61"/>
      <c r="F23" s="61"/>
      <c r="G23" s="62"/>
      <c r="H23" s="63"/>
      <c r="I23" s="62"/>
      <c r="J23" s="64"/>
      <c r="K23" s="65"/>
      <c r="L23" s="66"/>
      <c r="M23" s="66"/>
      <c r="N23" s="66"/>
      <c r="O23" s="66"/>
      <c r="P23" s="66"/>
    </row>
    <row r="24" spans="5:8" ht="12.75">
      <c r="E24" s="61"/>
      <c r="F24" s="61"/>
      <c r="G24" s="62"/>
      <c r="H24" s="63"/>
    </row>
    <row r="25" spans="5:8" ht="12.75">
      <c r="E25" s="61"/>
      <c r="F25" s="61"/>
      <c r="G25" s="62"/>
      <c r="H25" s="63"/>
    </row>
    <row r="26" spans="5:8" ht="12.75">
      <c r="E26" s="61"/>
      <c r="F26" s="61"/>
      <c r="G26" s="62"/>
      <c r="H26" s="63"/>
    </row>
    <row r="27" spans="5:8" ht="12.75">
      <c r="E27" s="61"/>
      <c r="F27" s="61"/>
      <c r="G27" s="62"/>
      <c r="H27" s="63"/>
    </row>
    <row r="28" spans="5:8" ht="12.75">
      <c r="E28" s="61"/>
      <c r="F28" s="61"/>
      <c r="G28" s="62"/>
      <c r="H28" s="63"/>
    </row>
    <row r="29" spans="2:8" ht="12.75">
      <c r="B29" s="206" t="s">
        <v>246</v>
      </c>
      <c r="C29" s="207"/>
      <c r="D29" s="208"/>
      <c r="E29" s="208"/>
      <c r="F29" s="33"/>
      <c r="G29" s="33"/>
      <c r="H29" s="33"/>
    </row>
    <row r="30" spans="1:8" ht="12.75">
      <c r="A30" s="61"/>
      <c r="B30" s="67"/>
      <c r="C30" s="61"/>
      <c r="D30" s="67"/>
      <c r="E30" s="61"/>
      <c r="F30" s="61"/>
      <c r="G30" s="62"/>
      <c r="H30" s="63"/>
    </row>
    <row r="31" spans="1:8" ht="12.75">
      <c r="A31" s="61"/>
      <c r="B31" s="67"/>
      <c r="C31" s="61"/>
      <c r="D31" s="67"/>
      <c r="E31" s="61"/>
      <c r="F31" s="61"/>
      <c r="G31" s="62"/>
      <c r="H31" s="63"/>
    </row>
    <row r="32" spans="1:8" ht="12.75">
      <c r="A32" s="61"/>
      <c r="B32" s="67"/>
      <c r="C32" s="61"/>
      <c r="D32" s="67"/>
      <c r="E32" s="61"/>
      <c r="F32" s="61"/>
      <c r="G32" s="62"/>
      <c r="H32" s="63"/>
    </row>
    <row r="33" spans="2:8" ht="12.75">
      <c r="B33" s="206" t="s">
        <v>247</v>
      </c>
      <c r="C33" s="207"/>
      <c r="D33" s="208"/>
      <c r="E33" s="208"/>
      <c r="F33" s="33"/>
      <c r="G33" s="33"/>
      <c r="H33" s="33"/>
    </row>
    <row r="34" ht="12.75">
      <c r="D34" s="67"/>
    </row>
  </sheetData>
  <sheetProtection/>
  <mergeCells count="7">
    <mergeCell ref="B3:G3"/>
    <mergeCell ref="E13:H13"/>
    <mergeCell ref="A20:C20"/>
    <mergeCell ref="A21:C21"/>
    <mergeCell ref="A22:C22"/>
    <mergeCell ref="A23:C23"/>
    <mergeCell ref="A19:C19"/>
  </mergeCells>
  <printOptions/>
  <pageMargins left="1.1811023622047245" right="0.31496062992125984" top="0.7480314960629921" bottom="0.7480314960629921" header="0.31496062992125984" footer="0.31496062992125984"/>
  <pageSetup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="85" zoomScaleSheetLayoutView="85" zoomScalePageLayoutView="0" workbookViewId="0" topLeftCell="A7">
      <selection activeCell="C22" sqref="C22"/>
    </sheetView>
  </sheetViews>
  <sheetFormatPr defaultColWidth="11.57421875" defaultRowHeight="12.75"/>
  <cols>
    <col min="1" max="1" width="6.421875" style="1" customWidth="1"/>
    <col min="2" max="2" width="8.140625" style="11" customWidth="1"/>
    <col min="3" max="3" width="55.28125" style="1" customWidth="1"/>
    <col min="4" max="5" width="10.140625" style="12" customWidth="1"/>
    <col min="6" max="16384" width="11.57421875" style="1" customWidth="1"/>
  </cols>
  <sheetData>
    <row r="1" spans="1:16" ht="12.75" customHeight="1">
      <c r="A1" s="245" t="s">
        <v>211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2.75" customHeight="1">
      <c r="A2" s="244" t="s">
        <v>225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ht="12.75">
      <c r="A3" s="38" t="s">
        <v>223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12.75">
      <c r="A4" s="38" t="s">
        <v>224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1:16" ht="12.75">
      <c r="A5" s="68" t="s">
        <v>144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1:16" ht="12.75">
      <c r="A6" s="68"/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N6" s="72"/>
      <c r="O6" s="30" t="s">
        <v>281</v>
      </c>
      <c r="P6" s="31"/>
    </row>
    <row r="7" spans="1:15" ht="12.75">
      <c r="A7" s="68" t="s">
        <v>268</v>
      </c>
      <c r="B7" s="68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 t="str">
        <f>Kopa_1!$A$12</f>
        <v>Tāme sastādīta </v>
      </c>
    </row>
    <row r="8" spans="1:5" ht="12.75">
      <c r="A8" s="4"/>
      <c r="B8" s="3"/>
      <c r="C8" s="4"/>
      <c r="D8" s="4"/>
      <c r="E8" s="4"/>
    </row>
    <row r="9" spans="1:16" s="5" customFormat="1" ht="12.75" customHeight="1">
      <c r="A9" s="246" t="s">
        <v>134</v>
      </c>
      <c r="B9" s="246" t="s">
        <v>0</v>
      </c>
      <c r="C9" s="246" t="s">
        <v>135</v>
      </c>
      <c r="D9" s="247" t="s">
        <v>1</v>
      </c>
      <c r="E9" s="247" t="s">
        <v>2</v>
      </c>
      <c r="F9" s="248" t="s">
        <v>136</v>
      </c>
      <c r="G9" s="248"/>
      <c r="H9" s="248"/>
      <c r="I9" s="248"/>
      <c r="J9" s="248"/>
      <c r="K9" s="248"/>
      <c r="L9" s="248" t="s">
        <v>137</v>
      </c>
      <c r="M9" s="248"/>
      <c r="N9" s="248"/>
      <c r="O9" s="248"/>
      <c r="P9" s="248"/>
    </row>
    <row r="10" spans="1:16" s="5" customFormat="1" ht="56.25" customHeight="1">
      <c r="A10" s="246"/>
      <c r="B10" s="246"/>
      <c r="C10" s="246"/>
      <c r="D10" s="247"/>
      <c r="E10" s="247"/>
      <c r="F10" s="73" t="s">
        <v>138</v>
      </c>
      <c r="G10" s="74" t="s">
        <v>275</v>
      </c>
      <c r="H10" s="211" t="s">
        <v>276</v>
      </c>
      <c r="I10" s="211" t="s">
        <v>277</v>
      </c>
      <c r="J10" s="211" t="s">
        <v>278</v>
      </c>
      <c r="K10" s="211" t="s">
        <v>279</v>
      </c>
      <c r="L10" s="73" t="s">
        <v>139</v>
      </c>
      <c r="M10" s="211" t="s">
        <v>276</v>
      </c>
      <c r="N10" s="211" t="s">
        <v>277</v>
      </c>
      <c r="O10" s="211" t="s">
        <v>278</v>
      </c>
      <c r="P10" s="211" t="s">
        <v>280</v>
      </c>
    </row>
    <row r="11" spans="1:16" s="5" customFormat="1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</row>
    <row r="12" spans="1:16" s="5" customFormat="1" ht="12.75" customHeight="1">
      <c r="A12" s="14">
        <v>1</v>
      </c>
      <c r="B12" s="13"/>
      <c r="C12" s="20" t="s">
        <v>197</v>
      </c>
      <c r="D12" s="107"/>
      <c r="E12" s="108"/>
      <c r="F12" s="109"/>
      <c r="G12" s="109"/>
      <c r="H12" s="110"/>
      <c r="I12" s="109"/>
      <c r="J12" s="109"/>
      <c r="K12" s="111"/>
      <c r="L12" s="111"/>
      <c r="M12" s="111"/>
      <c r="N12" s="111"/>
      <c r="O12" s="111"/>
      <c r="P12" s="111"/>
    </row>
    <row r="13" spans="1:16" s="6" customFormat="1" ht="25.5">
      <c r="A13" s="14">
        <v>2</v>
      </c>
      <c r="B13" s="15"/>
      <c r="C13" s="112" t="s">
        <v>210</v>
      </c>
      <c r="D13" s="107"/>
      <c r="E13" s="108"/>
      <c r="F13" s="109"/>
      <c r="G13" s="109"/>
      <c r="H13" s="110"/>
      <c r="I13" s="109"/>
      <c r="J13" s="109"/>
      <c r="K13" s="111"/>
      <c r="L13" s="111"/>
      <c r="M13" s="111"/>
      <c r="N13" s="111"/>
      <c r="O13" s="111"/>
      <c r="P13" s="111"/>
    </row>
    <row r="14" spans="1:16" s="6" customFormat="1" ht="25.5">
      <c r="A14" s="14">
        <v>3</v>
      </c>
      <c r="B14" s="15" t="s">
        <v>226</v>
      </c>
      <c r="C14" s="113" t="s">
        <v>198</v>
      </c>
      <c r="D14" s="212" t="s">
        <v>199</v>
      </c>
      <c r="E14" s="115">
        <v>1</v>
      </c>
      <c r="F14" s="97"/>
      <c r="G14" s="97"/>
      <c r="H14" s="28">
        <f>ROUND(F14*G14,2)</f>
        <v>0</v>
      </c>
      <c r="I14" s="116"/>
      <c r="J14" s="117"/>
      <c r="K14" s="28">
        <f aca="true" t="shared" si="0" ref="K14:K24">SUM(H14:J14)</f>
        <v>0</v>
      </c>
      <c r="L14" s="28">
        <f aca="true" t="shared" si="1" ref="L14:L23">ROUND(E14*F14,2)</f>
        <v>0</v>
      </c>
      <c r="M14" s="28">
        <f aca="true" t="shared" si="2" ref="M14:M23">ROUND(E14*H14,2)</f>
        <v>0</v>
      </c>
      <c r="N14" s="28">
        <f>ROUND(I14*E14,2)</f>
        <v>0</v>
      </c>
      <c r="O14" s="28">
        <f aca="true" t="shared" si="3" ref="O14:O23">ROUND(E14*J14,2)</f>
        <v>0</v>
      </c>
      <c r="P14" s="28">
        <f aca="true" t="shared" si="4" ref="P14:P23">SUM(M14:O14)</f>
        <v>0</v>
      </c>
    </row>
    <row r="15" spans="1:16" s="6" customFormat="1" ht="25.5">
      <c r="A15" s="14">
        <v>4</v>
      </c>
      <c r="B15" s="15"/>
      <c r="C15" s="118" t="s">
        <v>200</v>
      </c>
      <c r="D15" s="213" t="s">
        <v>161</v>
      </c>
      <c r="E15" s="119">
        <v>1</v>
      </c>
      <c r="F15" s="97"/>
      <c r="G15" s="97"/>
      <c r="H15" s="28">
        <f aca="true" t="shared" si="5" ref="H15:H24">ROUND(F15*G15,2)</f>
        <v>0</v>
      </c>
      <c r="I15" s="116"/>
      <c r="J15" s="116"/>
      <c r="K15" s="28">
        <f t="shared" si="0"/>
        <v>0</v>
      </c>
      <c r="L15" s="28">
        <f t="shared" si="1"/>
        <v>0</v>
      </c>
      <c r="M15" s="28">
        <f t="shared" si="2"/>
        <v>0</v>
      </c>
      <c r="N15" s="28">
        <f>ROUND(I15*E15,2)</f>
        <v>0</v>
      </c>
      <c r="O15" s="28">
        <f t="shared" si="3"/>
        <v>0</v>
      </c>
      <c r="P15" s="28">
        <f t="shared" si="4"/>
        <v>0</v>
      </c>
    </row>
    <row r="16" spans="1:16" s="6" customFormat="1" ht="12.75">
      <c r="A16" s="14">
        <v>5</v>
      </c>
      <c r="B16" s="15"/>
      <c r="C16" s="118" t="s">
        <v>201</v>
      </c>
      <c r="D16" s="213" t="s">
        <v>161</v>
      </c>
      <c r="E16" s="119">
        <v>2</v>
      </c>
      <c r="F16" s="97"/>
      <c r="G16" s="97"/>
      <c r="H16" s="28">
        <f t="shared" si="5"/>
        <v>0</v>
      </c>
      <c r="I16" s="116"/>
      <c r="J16" s="116"/>
      <c r="K16" s="28">
        <f t="shared" si="0"/>
        <v>0</v>
      </c>
      <c r="L16" s="28">
        <f t="shared" si="1"/>
        <v>0</v>
      </c>
      <c r="M16" s="28">
        <f t="shared" si="2"/>
        <v>0</v>
      </c>
      <c r="N16" s="28">
        <f>ROUND(I16*E16,2)</f>
        <v>0</v>
      </c>
      <c r="O16" s="28">
        <f t="shared" si="3"/>
        <v>0</v>
      </c>
      <c r="P16" s="28">
        <f t="shared" si="4"/>
        <v>0</v>
      </c>
    </row>
    <row r="17" spans="1:16" s="6" customFormat="1" ht="12.75">
      <c r="A17" s="14">
        <v>6</v>
      </c>
      <c r="B17" s="15"/>
      <c r="C17" s="118" t="s">
        <v>202</v>
      </c>
      <c r="D17" s="214" t="s">
        <v>161</v>
      </c>
      <c r="E17" s="121">
        <v>1</v>
      </c>
      <c r="F17" s="97"/>
      <c r="G17" s="97"/>
      <c r="H17" s="28">
        <f t="shared" si="5"/>
        <v>0</v>
      </c>
      <c r="I17" s="116"/>
      <c r="J17" s="116"/>
      <c r="K17" s="28">
        <f t="shared" si="0"/>
        <v>0</v>
      </c>
      <c r="L17" s="28">
        <f t="shared" si="1"/>
        <v>0</v>
      </c>
      <c r="M17" s="28">
        <f t="shared" si="2"/>
        <v>0</v>
      </c>
      <c r="N17" s="28">
        <f>ROUND(I17*E17,2)</f>
        <v>0</v>
      </c>
      <c r="O17" s="28">
        <f t="shared" si="3"/>
        <v>0</v>
      </c>
      <c r="P17" s="28">
        <f t="shared" si="4"/>
        <v>0</v>
      </c>
    </row>
    <row r="18" spans="1:16" s="6" customFormat="1" ht="25.5">
      <c r="A18" s="14">
        <v>7</v>
      </c>
      <c r="B18" s="15" t="s">
        <v>226</v>
      </c>
      <c r="C18" s="118" t="s">
        <v>203</v>
      </c>
      <c r="D18" s="214" t="s">
        <v>161</v>
      </c>
      <c r="E18" s="122">
        <v>1</v>
      </c>
      <c r="F18" s="97"/>
      <c r="G18" s="97"/>
      <c r="H18" s="28">
        <f t="shared" si="5"/>
        <v>0</v>
      </c>
      <c r="I18" s="116"/>
      <c r="J18" s="116"/>
      <c r="K18" s="28">
        <f t="shared" si="0"/>
        <v>0</v>
      </c>
      <c r="L18" s="28">
        <f t="shared" si="1"/>
        <v>0</v>
      </c>
      <c r="M18" s="28">
        <f t="shared" si="2"/>
        <v>0</v>
      </c>
      <c r="N18" s="28">
        <f aca="true" t="shared" si="6" ref="N18:N23">ROUND(E18*I18,2)</f>
        <v>0</v>
      </c>
      <c r="O18" s="28">
        <f t="shared" si="3"/>
        <v>0</v>
      </c>
      <c r="P18" s="28">
        <f t="shared" si="4"/>
        <v>0</v>
      </c>
    </row>
    <row r="19" spans="1:16" s="6" customFormat="1" ht="12.75">
      <c r="A19" s="14">
        <v>8</v>
      </c>
      <c r="B19" s="15" t="s">
        <v>226</v>
      </c>
      <c r="C19" s="123" t="s">
        <v>204</v>
      </c>
      <c r="D19" s="215" t="s">
        <v>7</v>
      </c>
      <c r="E19" s="124">
        <v>3</v>
      </c>
      <c r="F19" s="32"/>
      <c r="G19" s="97"/>
      <c r="H19" s="28">
        <f t="shared" si="5"/>
        <v>0</v>
      </c>
      <c r="I19" s="32"/>
      <c r="J19" s="32"/>
      <c r="K19" s="125">
        <f t="shared" si="0"/>
        <v>0</v>
      </c>
      <c r="L19" s="125">
        <f t="shared" si="1"/>
        <v>0</v>
      </c>
      <c r="M19" s="125">
        <f t="shared" si="2"/>
        <v>0</v>
      </c>
      <c r="N19" s="125">
        <f t="shared" si="6"/>
        <v>0</v>
      </c>
      <c r="O19" s="125">
        <f t="shared" si="3"/>
        <v>0</v>
      </c>
      <c r="P19" s="125">
        <f t="shared" si="4"/>
        <v>0</v>
      </c>
    </row>
    <row r="20" spans="1:16" s="6" customFormat="1" ht="12.75">
      <c r="A20" s="14">
        <v>9</v>
      </c>
      <c r="B20" s="15" t="s">
        <v>226</v>
      </c>
      <c r="C20" s="126" t="s">
        <v>205</v>
      </c>
      <c r="D20" s="216" t="s">
        <v>162</v>
      </c>
      <c r="E20" s="127">
        <v>1</v>
      </c>
      <c r="F20" s="32"/>
      <c r="G20" s="97"/>
      <c r="H20" s="28">
        <f t="shared" si="5"/>
        <v>0</v>
      </c>
      <c r="I20" s="32"/>
      <c r="J20" s="32"/>
      <c r="K20" s="125">
        <f t="shared" si="0"/>
        <v>0</v>
      </c>
      <c r="L20" s="125">
        <f t="shared" si="1"/>
        <v>0</v>
      </c>
      <c r="M20" s="125">
        <f t="shared" si="2"/>
        <v>0</v>
      </c>
      <c r="N20" s="125">
        <f t="shared" si="6"/>
        <v>0</v>
      </c>
      <c r="O20" s="125">
        <f t="shared" si="3"/>
        <v>0</v>
      </c>
      <c r="P20" s="125">
        <f t="shared" si="4"/>
        <v>0</v>
      </c>
    </row>
    <row r="21" spans="1:16" s="6" customFormat="1" ht="25.5">
      <c r="A21" s="14">
        <v>10</v>
      </c>
      <c r="B21" s="15" t="s">
        <v>226</v>
      </c>
      <c r="C21" s="126" t="s">
        <v>206</v>
      </c>
      <c r="D21" s="216" t="s">
        <v>26</v>
      </c>
      <c r="E21" s="127">
        <v>1</v>
      </c>
      <c r="F21" s="32"/>
      <c r="G21" s="97"/>
      <c r="H21" s="28">
        <f t="shared" si="5"/>
        <v>0</v>
      </c>
      <c r="I21" s="32"/>
      <c r="J21" s="32"/>
      <c r="K21" s="125">
        <f t="shared" si="0"/>
        <v>0</v>
      </c>
      <c r="L21" s="125">
        <f t="shared" si="1"/>
        <v>0</v>
      </c>
      <c r="M21" s="125">
        <f t="shared" si="2"/>
        <v>0</v>
      </c>
      <c r="N21" s="125">
        <f t="shared" si="6"/>
        <v>0</v>
      </c>
      <c r="O21" s="125">
        <f t="shared" si="3"/>
        <v>0</v>
      </c>
      <c r="P21" s="125">
        <f t="shared" si="4"/>
        <v>0</v>
      </c>
    </row>
    <row r="22" spans="1:16" s="6" customFormat="1" ht="25.5">
      <c r="A22" s="14">
        <v>11</v>
      </c>
      <c r="B22" s="15" t="s">
        <v>226</v>
      </c>
      <c r="C22" s="118" t="s">
        <v>207</v>
      </c>
      <c r="D22" s="214" t="s">
        <v>161</v>
      </c>
      <c r="E22" s="128">
        <v>1</v>
      </c>
      <c r="F22" s="97"/>
      <c r="G22" s="97"/>
      <c r="H22" s="28">
        <f t="shared" si="5"/>
        <v>0</v>
      </c>
      <c r="I22" s="116"/>
      <c r="J22" s="116"/>
      <c r="K22" s="28">
        <f t="shared" si="0"/>
        <v>0</v>
      </c>
      <c r="L22" s="28">
        <f t="shared" si="1"/>
        <v>0</v>
      </c>
      <c r="M22" s="28">
        <f t="shared" si="2"/>
        <v>0</v>
      </c>
      <c r="N22" s="28">
        <f t="shared" si="6"/>
        <v>0</v>
      </c>
      <c r="O22" s="28">
        <f t="shared" si="3"/>
        <v>0</v>
      </c>
      <c r="P22" s="28">
        <f t="shared" si="4"/>
        <v>0</v>
      </c>
    </row>
    <row r="23" spans="1:16" s="6" customFormat="1" ht="25.5">
      <c r="A23" s="14">
        <v>12</v>
      </c>
      <c r="B23" s="15" t="s">
        <v>226</v>
      </c>
      <c r="C23" s="129" t="s">
        <v>208</v>
      </c>
      <c r="D23" s="214" t="s">
        <v>161</v>
      </c>
      <c r="E23" s="128">
        <v>1</v>
      </c>
      <c r="F23" s="97"/>
      <c r="G23" s="97"/>
      <c r="H23" s="28">
        <f t="shared" si="5"/>
        <v>0</v>
      </c>
      <c r="I23" s="116"/>
      <c r="J23" s="116"/>
      <c r="K23" s="28">
        <f t="shared" si="0"/>
        <v>0</v>
      </c>
      <c r="L23" s="28">
        <f t="shared" si="1"/>
        <v>0</v>
      </c>
      <c r="M23" s="28">
        <f t="shared" si="2"/>
        <v>0</v>
      </c>
      <c r="N23" s="28">
        <f t="shared" si="6"/>
        <v>0</v>
      </c>
      <c r="O23" s="28">
        <f t="shared" si="3"/>
        <v>0</v>
      </c>
      <c r="P23" s="28">
        <f t="shared" si="4"/>
        <v>0</v>
      </c>
    </row>
    <row r="24" spans="1:16" s="6" customFormat="1" ht="25.5">
      <c r="A24" s="14">
        <v>13</v>
      </c>
      <c r="B24" s="15" t="s">
        <v>226</v>
      </c>
      <c r="C24" s="126" t="s">
        <v>209</v>
      </c>
      <c r="D24" s="216" t="s">
        <v>162</v>
      </c>
      <c r="E24" s="127">
        <v>1</v>
      </c>
      <c r="F24" s="32"/>
      <c r="G24" s="97"/>
      <c r="H24" s="28">
        <f t="shared" si="5"/>
        <v>0</v>
      </c>
      <c r="I24" s="32"/>
      <c r="J24" s="32"/>
      <c r="K24" s="125">
        <f t="shared" si="0"/>
        <v>0</v>
      </c>
      <c r="L24" s="130"/>
      <c r="M24" s="130"/>
      <c r="N24" s="130"/>
      <c r="O24" s="125"/>
      <c r="P24" s="125"/>
    </row>
    <row r="25" spans="1:16" ht="12.75">
      <c r="A25" s="131"/>
      <c r="B25" s="131"/>
      <c r="C25" s="132" t="s">
        <v>140</v>
      </c>
      <c r="D25" s="133"/>
      <c r="E25" s="134"/>
      <c r="F25" s="135"/>
      <c r="G25" s="135"/>
      <c r="H25" s="135"/>
      <c r="I25" s="135"/>
      <c r="J25" s="135"/>
      <c r="K25" s="136"/>
      <c r="L25" s="137"/>
      <c r="M25" s="137"/>
      <c r="N25" s="137"/>
      <c r="O25" s="137"/>
      <c r="P25" s="137"/>
    </row>
    <row r="26" spans="1:16" ht="12.75">
      <c r="A26" s="81"/>
      <c r="B26" s="81"/>
      <c r="C26" s="82" t="s">
        <v>141</v>
      </c>
      <c r="D26" s="83"/>
      <c r="E26" s="84"/>
      <c r="F26" s="85"/>
      <c r="G26" s="84"/>
      <c r="H26" s="84"/>
      <c r="I26" s="84"/>
      <c r="J26" s="84"/>
      <c r="K26" s="106"/>
      <c r="L26" s="92"/>
      <c r="M26" s="92"/>
      <c r="N26" s="92"/>
      <c r="O26" s="92"/>
      <c r="P26" s="92"/>
    </row>
    <row r="27" spans="1:16" ht="12.75">
      <c r="A27" s="81"/>
      <c r="B27" s="81"/>
      <c r="C27" s="76" t="s">
        <v>142</v>
      </c>
      <c r="D27" s="86"/>
      <c r="E27" s="84"/>
      <c r="F27" s="85"/>
      <c r="G27" s="84"/>
      <c r="H27" s="84"/>
      <c r="I27" s="84"/>
      <c r="J27" s="84"/>
      <c r="K27" s="106"/>
      <c r="L27" s="93"/>
      <c r="M27" s="93"/>
      <c r="N27" s="93"/>
      <c r="O27" s="93"/>
      <c r="P27" s="93"/>
    </row>
  </sheetData>
  <sheetProtection selectLockedCells="1" selectUnlockedCells="1"/>
  <protectedRanges>
    <protectedRange password="CB6D" sqref="D12:D13 D19:D21 D24" name="Range1_1_1_1_1_1_1_1"/>
    <protectedRange password="CB6D" sqref="D12:D13 D19:D21 D24" name="Range1_1_1_1_1_1_3"/>
    <protectedRange password="CB6D" sqref="D14" name="Range1_1_1_1_1_1_1_1_2_1"/>
    <protectedRange password="CB6D" sqref="D15:D16" name="Range1_1_1_1_1_1_1"/>
    <protectedRange password="CB6D" sqref="D17" name="Range1_1_1_1_1_1_6_1"/>
    <protectedRange password="CB6D" sqref="D18" name="Range1_1_1_1_1_1_1_2"/>
    <protectedRange password="CB6D" sqref="D22:D23" name="Range1_1_1_1_1_1_1_3"/>
  </protectedRanges>
  <mergeCells count="9">
    <mergeCell ref="A2:P2"/>
    <mergeCell ref="A1:P1"/>
    <mergeCell ref="A9:A10"/>
    <mergeCell ref="B9:B10"/>
    <mergeCell ref="C9:C10"/>
    <mergeCell ref="D9:D10"/>
    <mergeCell ref="E9:E10"/>
    <mergeCell ref="F9:K9"/>
    <mergeCell ref="L9:P9"/>
  </mergeCells>
  <printOptions/>
  <pageMargins left="0.7875" right="0.2361111111111111" top="0.5902777777777778" bottom="0.39375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6"/>
  <sheetViews>
    <sheetView tabSelected="1" view="pageBreakPreview" zoomScale="90" zoomScaleSheetLayoutView="90" zoomScalePageLayoutView="0" workbookViewId="0" topLeftCell="A70">
      <selection activeCell="H86" sqref="H86"/>
    </sheetView>
  </sheetViews>
  <sheetFormatPr defaultColWidth="11.57421875" defaultRowHeight="12.75"/>
  <cols>
    <col min="1" max="1" width="6.421875" style="1" customWidth="1"/>
    <col min="2" max="2" width="6.28125" style="11" customWidth="1"/>
    <col min="3" max="3" width="55.28125" style="1" customWidth="1"/>
    <col min="4" max="4" width="10.140625" style="12" customWidth="1"/>
    <col min="5" max="5" width="10.140625" style="11" customWidth="1"/>
    <col min="6" max="16" width="11.57421875" style="11" customWidth="1"/>
    <col min="17" max="16384" width="11.57421875" style="1" customWidth="1"/>
  </cols>
  <sheetData>
    <row r="1" spans="1:16" ht="12.75" customHeight="1">
      <c r="A1" s="245" t="s">
        <v>212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2.75" customHeight="1">
      <c r="A2" s="244" t="s">
        <v>216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ht="12.75">
      <c r="A3" s="38" t="s">
        <v>223</v>
      </c>
      <c r="B3" s="69"/>
      <c r="C3" s="70"/>
      <c r="D3" s="7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</row>
    <row r="4" spans="1:16" ht="12.75">
      <c r="A4" s="38" t="s">
        <v>224</v>
      </c>
      <c r="B4" s="69"/>
      <c r="C4" s="70"/>
      <c r="D4" s="7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5" spans="1:16" ht="12.75">
      <c r="A5" s="68" t="s">
        <v>144</v>
      </c>
      <c r="B5" s="69"/>
      <c r="C5" s="70"/>
      <c r="D5" s="7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</row>
    <row r="6" spans="1:16" ht="12.75">
      <c r="A6" s="68"/>
      <c r="B6" s="69"/>
      <c r="C6" s="70"/>
      <c r="D6" s="70"/>
      <c r="E6" s="140"/>
      <c r="F6" s="140"/>
      <c r="G6" s="140"/>
      <c r="H6" s="140"/>
      <c r="I6" s="140"/>
      <c r="J6" s="140"/>
      <c r="K6" s="140"/>
      <c r="L6" s="140"/>
      <c r="N6" s="34"/>
      <c r="O6" s="30" t="s">
        <v>281</v>
      </c>
      <c r="P6" s="35"/>
    </row>
    <row r="7" spans="1:15" ht="12.75">
      <c r="A7" s="68" t="s">
        <v>268</v>
      </c>
      <c r="B7" s="68"/>
      <c r="C7" s="70"/>
      <c r="D7" s="7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71" t="str">
        <f>Kopa_1!$A$12</f>
        <v>Tāme sastādīta </v>
      </c>
    </row>
    <row r="8" spans="1:5" ht="12.75">
      <c r="A8" s="4"/>
      <c r="B8" s="3"/>
      <c r="C8" s="4"/>
      <c r="D8" s="4"/>
      <c r="E8" s="3"/>
    </row>
    <row r="9" spans="1:16" s="5" customFormat="1" ht="12.75" customHeight="1">
      <c r="A9" s="246" t="s">
        <v>134</v>
      </c>
      <c r="B9" s="246" t="s">
        <v>0</v>
      </c>
      <c r="C9" s="246" t="s">
        <v>135</v>
      </c>
      <c r="D9" s="247" t="s">
        <v>1</v>
      </c>
      <c r="E9" s="247" t="s">
        <v>2</v>
      </c>
      <c r="F9" s="248" t="s">
        <v>136</v>
      </c>
      <c r="G9" s="248"/>
      <c r="H9" s="248"/>
      <c r="I9" s="248"/>
      <c r="J9" s="248"/>
      <c r="K9" s="248"/>
      <c r="L9" s="248" t="s">
        <v>137</v>
      </c>
      <c r="M9" s="248"/>
      <c r="N9" s="248"/>
      <c r="O9" s="248"/>
      <c r="P9" s="248"/>
    </row>
    <row r="10" spans="1:16" s="5" customFormat="1" ht="56.25" customHeight="1">
      <c r="A10" s="246"/>
      <c r="B10" s="246"/>
      <c r="C10" s="246"/>
      <c r="D10" s="247"/>
      <c r="E10" s="247"/>
      <c r="F10" s="211" t="s">
        <v>138</v>
      </c>
      <c r="G10" s="74" t="s">
        <v>275</v>
      </c>
      <c r="H10" s="211" t="s">
        <v>276</v>
      </c>
      <c r="I10" s="211" t="s">
        <v>277</v>
      </c>
      <c r="J10" s="211" t="s">
        <v>278</v>
      </c>
      <c r="K10" s="211" t="s">
        <v>279</v>
      </c>
      <c r="L10" s="211" t="s">
        <v>139</v>
      </c>
      <c r="M10" s="211" t="s">
        <v>276</v>
      </c>
      <c r="N10" s="211" t="s">
        <v>277</v>
      </c>
      <c r="O10" s="211" t="s">
        <v>278</v>
      </c>
      <c r="P10" s="211" t="s">
        <v>280</v>
      </c>
    </row>
    <row r="11" spans="1:16" s="5" customFormat="1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</row>
    <row r="12" spans="1:16" s="5" customFormat="1" ht="12.75" customHeight="1">
      <c r="A12" s="14">
        <v>1</v>
      </c>
      <c r="B12" s="13"/>
      <c r="C12" s="27" t="s">
        <v>3</v>
      </c>
      <c r="D12" s="27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6" customFormat="1" ht="12.75">
      <c r="A13" s="14">
        <v>2</v>
      </c>
      <c r="B13" s="15" t="s">
        <v>226</v>
      </c>
      <c r="C13" s="16" t="s">
        <v>40</v>
      </c>
      <c r="D13" s="15" t="s">
        <v>6</v>
      </c>
      <c r="E13" s="17">
        <f>449*1</f>
        <v>449</v>
      </c>
      <c r="F13" s="87"/>
      <c r="G13" s="88"/>
      <c r="H13" s="89"/>
      <c r="I13" s="87"/>
      <c r="J13" s="87"/>
      <c r="K13" s="90"/>
      <c r="L13" s="89"/>
      <c r="M13" s="89"/>
      <c r="N13" s="89"/>
      <c r="O13" s="89"/>
      <c r="P13" s="89"/>
    </row>
    <row r="14" spans="1:16" s="6" customFormat="1" ht="12.75">
      <c r="A14" s="14">
        <v>3</v>
      </c>
      <c r="B14" s="15" t="s">
        <v>226</v>
      </c>
      <c r="C14" s="16" t="s">
        <v>42</v>
      </c>
      <c r="D14" s="15" t="s">
        <v>5</v>
      </c>
      <c r="E14" s="17">
        <v>5</v>
      </c>
      <c r="F14" s="87"/>
      <c r="G14" s="88"/>
      <c r="H14" s="89"/>
      <c r="I14" s="87"/>
      <c r="J14" s="87"/>
      <c r="K14" s="89"/>
      <c r="L14" s="89"/>
      <c r="M14" s="89"/>
      <c r="N14" s="89"/>
      <c r="O14" s="89"/>
      <c r="P14" s="89"/>
    </row>
    <row r="15" spans="1:16" s="6" customFormat="1" ht="38.25">
      <c r="A15" s="14">
        <v>4</v>
      </c>
      <c r="B15" s="15" t="s">
        <v>226</v>
      </c>
      <c r="C15" s="16" t="s">
        <v>57</v>
      </c>
      <c r="D15" s="15" t="s">
        <v>30</v>
      </c>
      <c r="E15" s="17">
        <v>1</v>
      </c>
      <c r="F15" s="87"/>
      <c r="G15" s="88"/>
      <c r="H15" s="89"/>
      <c r="I15" s="87"/>
      <c r="J15" s="87"/>
      <c r="K15" s="89"/>
      <c r="L15" s="89"/>
      <c r="M15" s="89"/>
      <c r="N15" s="89"/>
      <c r="O15" s="89"/>
      <c r="P15" s="89"/>
    </row>
    <row r="16" spans="1:16" s="6" customFormat="1" ht="30.75" customHeight="1">
      <c r="A16" s="14">
        <v>5</v>
      </c>
      <c r="B16" s="15" t="s">
        <v>226</v>
      </c>
      <c r="C16" s="16" t="s">
        <v>38</v>
      </c>
      <c r="D16" s="15" t="s">
        <v>30</v>
      </c>
      <c r="E16" s="17">
        <v>1</v>
      </c>
      <c r="F16" s="87"/>
      <c r="G16" s="88"/>
      <c r="H16" s="89"/>
      <c r="I16" s="87"/>
      <c r="J16" s="87"/>
      <c r="K16" s="89"/>
      <c r="L16" s="89"/>
      <c r="M16" s="89"/>
      <c r="N16" s="89"/>
      <c r="O16" s="89"/>
      <c r="P16" s="89"/>
    </row>
    <row r="17" spans="1:16" s="6" customFormat="1" ht="33.75" customHeight="1">
      <c r="A17" s="14">
        <v>6</v>
      </c>
      <c r="B17" s="15" t="s">
        <v>226</v>
      </c>
      <c r="C17" s="16" t="s">
        <v>39</v>
      </c>
      <c r="D17" s="15" t="s">
        <v>5</v>
      </c>
      <c r="E17" s="17">
        <v>3</v>
      </c>
      <c r="F17" s="87"/>
      <c r="G17" s="88"/>
      <c r="H17" s="89"/>
      <c r="I17" s="87"/>
      <c r="J17" s="87"/>
      <c r="K17" s="89"/>
      <c r="L17" s="89"/>
      <c r="M17" s="89"/>
      <c r="N17" s="89"/>
      <c r="O17" s="89"/>
      <c r="P17" s="89"/>
    </row>
    <row r="18" spans="1:16" s="6" customFormat="1" ht="25.5">
      <c r="A18" s="14">
        <v>7</v>
      </c>
      <c r="B18" s="15" t="s">
        <v>226</v>
      </c>
      <c r="C18" s="16" t="s">
        <v>41</v>
      </c>
      <c r="D18" s="15" t="s">
        <v>5</v>
      </c>
      <c r="E18" s="17">
        <v>3</v>
      </c>
      <c r="F18" s="87"/>
      <c r="G18" s="88"/>
      <c r="H18" s="89"/>
      <c r="I18" s="87"/>
      <c r="J18" s="87"/>
      <c r="K18" s="89"/>
      <c r="L18" s="89"/>
      <c r="M18" s="89"/>
      <c r="N18" s="89"/>
      <c r="O18" s="89"/>
      <c r="P18" s="89"/>
    </row>
    <row r="19" spans="1:16" s="6" customFormat="1" ht="12.75">
      <c r="A19" s="14">
        <v>8</v>
      </c>
      <c r="B19" s="15" t="s">
        <v>226</v>
      </c>
      <c r="C19" s="16" t="s">
        <v>43</v>
      </c>
      <c r="D19" s="15" t="s">
        <v>30</v>
      </c>
      <c r="E19" s="17">
        <v>15</v>
      </c>
      <c r="F19" s="87"/>
      <c r="G19" s="88"/>
      <c r="H19" s="89"/>
      <c r="I19" s="87"/>
      <c r="J19" s="87"/>
      <c r="K19" s="90"/>
      <c r="L19" s="89"/>
      <c r="M19" s="89"/>
      <c r="N19" s="89"/>
      <c r="O19" s="89"/>
      <c r="P19" s="89"/>
    </row>
    <row r="20" spans="1:16" s="6" customFormat="1" ht="12.75">
      <c r="A20" s="14">
        <v>9</v>
      </c>
      <c r="B20" s="15" t="s">
        <v>226</v>
      </c>
      <c r="C20" s="16" t="s">
        <v>44</v>
      </c>
      <c r="D20" s="15" t="s">
        <v>4</v>
      </c>
      <c r="E20" s="17">
        <v>47.6</v>
      </c>
      <c r="F20" s="15"/>
      <c r="G20" s="88"/>
      <c r="H20" s="89"/>
      <c r="I20" s="87"/>
      <c r="J20" s="87"/>
      <c r="K20" s="89"/>
      <c r="L20" s="89"/>
      <c r="M20" s="89"/>
      <c r="N20" s="89"/>
      <c r="O20" s="89"/>
      <c r="P20" s="89"/>
    </row>
    <row r="21" spans="1:16" s="6" customFormat="1" ht="12.75">
      <c r="A21" s="14">
        <v>10</v>
      </c>
      <c r="B21" s="15" t="s">
        <v>226</v>
      </c>
      <c r="C21" s="16" t="s">
        <v>45</v>
      </c>
      <c r="D21" s="15" t="s">
        <v>12</v>
      </c>
      <c r="E21" s="17">
        <v>269</v>
      </c>
      <c r="F21" s="15"/>
      <c r="G21" s="88"/>
      <c r="H21" s="89"/>
      <c r="I21" s="87"/>
      <c r="J21" s="87"/>
      <c r="K21" s="89"/>
      <c r="L21" s="89"/>
      <c r="M21" s="89"/>
      <c r="N21" s="89"/>
      <c r="O21" s="89"/>
      <c r="P21" s="89"/>
    </row>
    <row r="22" spans="1:16" s="6" customFormat="1" ht="12.75">
      <c r="A22" s="14">
        <v>11</v>
      </c>
      <c r="B22" s="15" t="s">
        <v>226</v>
      </c>
      <c r="C22" s="16" t="s">
        <v>22</v>
      </c>
      <c r="D22" s="15" t="s">
        <v>12</v>
      </c>
      <c r="E22" s="17">
        <v>269</v>
      </c>
      <c r="F22" s="15"/>
      <c r="G22" s="88"/>
      <c r="H22" s="89"/>
      <c r="I22" s="87"/>
      <c r="J22" s="87"/>
      <c r="K22" s="89"/>
      <c r="L22" s="89"/>
      <c r="M22" s="89"/>
      <c r="N22" s="89"/>
      <c r="O22" s="89"/>
      <c r="P22" s="89"/>
    </row>
    <row r="23" spans="1:16" s="6" customFormat="1" ht="12.75">
      <c r="A23" s="14">
        <v>12</v>
      </c>
      <c r="B23" s="15" t="s">
        <v>226</v>
      </c>
      <c r="C23" s="16" t="s">
        <v>46</v>
      </c>
      <c r="D23" s="15" t="s">
        <v>6</v>
      </c>
      <c r="E23" s="17">
        <v>40</v>
      </c>
      <c r="F23" s="15"/>
      <c r="G23" s="88"/>
      <c r="H23" s="89"/>
      <c r="I23" s="87"/>
      <c r="J23" s="87"/>
      <c r="K23" s="89"/>
      <c r="L23" s="89"/>
      <c r="M23" s="89"/>
      <c r="N23" s="89"/>
      <c r="O23" s="89"/>
      <c r="P23" s="89"/>
    </row>
    <row r="24" spans="1:16" s="6" customFormat="1" ht="12.75">
      <c r="A24" s="14">
        <v>13</v>
      </c>
      <c r="B24" s="15" t="s">
        <v>226</v>
      </c>
      <c r="C24" s="16" t="s">
        <v>49</v>
      </c>
      <c r="D24" s="15" t="s">
        <v>30</v>
      </c>
      <c r="E24" s="17">
        <v>3</v>
      </c>
      <c r="F24" s="15"/>
      <c r="G24" s="88"/>
      <c r="H24" s="89"/>
      <c r="I24" s="87"/>
      <c r="J24" s="87"/>
      <c r="K24" s="89"/>
      <c r="L24" s="89"/>
      <c r="M24" s="89"/>
      <c r="N24" s="89"/>
      <c r="O24" s="89"/>
      <c r="P24" s="89"/>
    </row>
    <row r="25" spans="1:16" s="6" customFormat="1" ht="25.5">
      <c r="A25" s="14">
        <v>14</v>
      </c>
      <c r="B25" s="15" t="s">
        <v>226</v>
      </c>
      <c r="C25" s="16" t="s">
        <v>48</v>
      </c>
      <c r="D25" s="15" t="s">
        <v>30</v>
      </c>
      <c r="E25" s="17">
        <v>1</v>
      </c>
      <c r="F25" s="15"/>
      <c r="G25" s="88"/>
      <c r="H25" s="89"/>
      <c r="I25" s="87"/>
      <c r="J25" s="87"/>
      <c r="K25" s="90"/>
      <c r="L25" s="89"/>
      <c r="M25" s="89"/>
      <c r="N25" s="89"/>
      <c r="O25" s="89"/>
      <c r="P25" s="89"/>
    </row>
    <row r="26" spans="1:16" s="6" customFormat="1" ht="25.5">
      <c r="A26" s="14">
        <v>15</v>
      </c>
      <c r="B26" s="15" t="s">
        <v>226</v>
      </c>
      <c r="C26" s="16" t="s">
        <v>47</v>
      </c>
      <c r="D26" s="15" t="s">
        <v>30</v>
      </c>
      <c r="E26" s="17">
        <v>3</v>
      </c>
      <c r="F26" s="15"/>
      <c r="G26" s="88"/>
      <c r="H26" s="89"/>
      <c r="I26" s="87"/>
      <c r="J26" s="87"/>
      <c r="K26" s="89"/>
      <c r="L26" s="89"/>
      <c r="M26" s="89"/>
      <c r="N26" s="89"/>
      <c r="O26" s="89"/>
      <c r="P26" s="89"/>
    </row>
    <row r="27" spans="1:16" s="6" customFormat="1" ht="12.75">
      <c r="A27" s="14">
        <v>16</v>
      </c>
      <c r="B27" s="15" t="s">
        <v>226</v>
      </c>
      <c r="C27" s="16" t="s">
        <v>50</v>
      </c>
      <c r="D27" s="15" t="s">
        <v>5</v>
      </c>
      <c r="E27" s="17">
        <v>1</v>
      </c>
      <c r="F27" s="15"/>
      <c r="G27" s="88"/>
      <c r="H27" s="89"/>
      <c r="I27" s="87"/>
      <c r="J27" s="87"/>
      <c r="K27" s="89"/>
      <c r="L27" s="89"/>
      <c r="M27" s="89"/>
      <c r="N27" s="89"/>
      <c r="O27" s="89"/>
      <c r="P27" s="89"/>
    </row>
    <row r="28" spans="1:16" s="6" customFormat="1" ht="12.75">
      <c r="A28" s="14">
        <v>17</v>
      </c>
      <c r="B28" s="15" t="s">
        <v>226</v>
      </c>
      <c r="C28" s="16" t="s">
        <v>51</v>
      </c>
      <c r="D28" s="15" t="s">
        <v>4</v>
      </c>
      <c r="E28" s="17">
        <v>320</v>
      </c>
      <c r="F28" s="15"/>
      <c r="G28" s="88"/>
      <c r="H28" s="89"/>
      <c r="I28" s="87"/>
      <c r="J28" s="87"/>
      <c r="K28" s="89"/>
      <c r="L28" s="89"/>
      <c r="M28" s="89"/>
      <c r="N28" s="89"/>
      <c r="O28" s="89"/>
      <c r="P28" s="89"/>
    </row>
    <row r="29" spans="1:16" s="5" customFormat="1" ht="12.75" customHeight="1">
      <c r="A29" s="14">
        <v>18</v>
      </c>
      <c r="B29" s="15"/>
      <c r="C29" s="27" t="s">
        <v>53</v>
      </c>
      <c r="D29" s="27"/>
      <c r="E29" s="13"/>
      <c r="F29" s="13"/>
      <c r="G29" s="88"/>
      <c r="H29" s="89"/>
      <c r="I29" s="87"/>
      <c r="J29" s="87"/>
      <c r="K29" s="89"/>
      <c r="L29" s="89"/>
      <c r="M29" s="89"/>
      <c r="N29" s="89"/>
      <c r="O29" s="89"/>
      <c r="P29" s="89"/>
    </row>
    <row r="30" spans="1:16" s="6" customFormat="1" ht="12.75">
      <c r="A30" s="14">
        <v>19</v>
      </c>
      <c r="B30" s="15" t="s">
        <v>226</v>
      </c>
      <c r="C30" s="16" t="s">
        <v>11</v>
      </c>
      <c r="D30" s="15" t="s">
        <v>4</v>
      </c>
      <c r="E30" s="17">
        <f>E33*0.5*0.5</f>
        <v>7.1</v>
      </c>
      <c r="F30" s="15"/>
      <c r="G30" s="88"/>
      <c r="H30" s="89"/>
      <c r="I30" s="87"/>
      <c r="J30" s="87"/>
      <c r="K30" s="89"/>
      <c r="L30" s="89"/>
      <c r="M30" s="89"/>
      <c r="N30" s="89"/>
      <c r="O30" s="89"/>
      <c r="P30" s="89"/>
    </row>
    <row r="31" spans="1:16" s="6" customFormat="1" ht="12.75">
      <c r="A31" s="14">
        <v>20</v>
      </c>
      <c r="B31" s="15" t="s">
        <v>226</v>
      </c>
      <c r="C31" s="16" t="s">
        <v>68</v>
      </c>
      <c r="D31" s="15" t="s">
        <v>4</v>
      </c>
      <c r="E31" s="17">
        <v>6.5</v>
      </c>
      <c r="F31" s="15"/>
      <c r="G31" s="88"/>
      <c r="H31" s="89"/>
      <c r="I31" s="87"/>
      <c r="J31" s="87"/>
      <c r="K31" s="90"/>
      <c r="L31" s="89"/>
      <c r="M31" s="89"/>
      <c r="N31" s="89"/>
      <c r="O31" s="89"/>
      <c r="P31" s="89"/>
    </row>
    <row r="32" spans="1:16" s="6" customFormat="1" ht="12.75">
      <c r="A32" s="14">
        <v>21</v>
      </c>
      <c r="B32" s="15" t="s">
        <v>226</v>
      </c>
      <c r="C32" s="16" t="s">
        <v>60</v>
      </c>
      <c r="D32" s="15" t="s">
        <v>4</v>
      </c>
      <c r="E32" s="17">
        <v>4.26</v>
      </c>
      <c r="F32" s="15"/>
      <c r="G32" s="88"/>
      <c r="H32" s="89"/>
      <c r="I32" s="87"/>
      <c r="J32" s="87"/>
      <c r="K32" s="89"/>
      <c r="L32" s="89"/>
      <c r="M32" s="89"/>
      <c r="N32" s="89"/>
      <c r="O32" s="89"/>
      <c r="P32" s="89"/>
    </row>
    <row r="33" spans="1:16" s="6" customFormat="1" ht="38.25">
      <c r="A33" s="14">
        <v>22</v>
      </c>
      <c r="B33" s="15" t="s">
        <v>226</v>
      </c>
      <c r="C33" s="16" t="s">
        <v>61</v>
      </c>
      <c r="D33" s="15" t="s">
        <v>12</v>
      </c>
      <c r="E33" s="17">
        <f>9.6+11.2+7.6</f>
        <v>28.4</v>
      </c>
      <c r="F33" s="15"/>
      <c r="G33" s="88"/>
      <c r="H33" s="89"/>
      <c r="I33" s="87"/>
      <c r="J33" s="87"/>
      <c r="K33" s="89"/>
      <c r="L33" s="89"/>
      <c r="M33" s="89"/>
      <c r="N33" s="89"/>
      <c r="O33" s="89"/>
      <c r="P33" s="89"/>
    </row>
    <row r="34" spans="1:16" s="6" customFormat="1" ht="12.75">
      <c r="A34" s="14">
        <v>23</v>
      </c>
      <c r="B34" s="15" t="s">
        <v>226</v>
      </c>
      <c r="C34" s="16" t="s">
        <v>62</v>
      </c>
      <c r="D34" s="15" t="s">
        <v>12</v>
      </c>
      <c r="E34" s="17">
        <f>9.6+11.2+7.6</f>
        <v>28.4</v>
      </c>
      <c r="F34" s="15"/>
      <c r="G34" s="88"/>
      <c r="H34" s="89"/>
      <c r="I34" s="87"/>
      <c r="J34" s="87"/>
      <c r="K34" s="89"/>
      <c r="L34" s="89"/>
      <c r="M34" s="89"/>
      <c r="N34" s="89"/>
      <c r="O34" s="89"/>
      <c r="P34" s="89"/>
    </row>
    <row r="35" spans="1:16" s="6" customFormat="1" ht="12.75">
      <c r="A35" s="14">
        <v>24</v>
      </c>
      <c r="B35" s="15" t="s">
        <v>226</v>
      </c>
      <c r="C35" s="16" t="s">
        <v>214</v>
      </c>
      <c r="D35" s="15" t="s">
        <v>6</v>
      </c>
      <c r="E35" s="17">
        <f>E34*1.2</f>
        <v>34.08</v>
      </c>
      <c r="F35" s="15"/>
      <c r="G35" s="88"/>
      <c r="H35" s="89"/>
      <c r="I35" s="87"/>
      <c r="J35" s="87"/>
      <c r="K35" s="89"/>
      <c r="L35" s="89"/>
      <c r="M35" s="89"/>
      <c r="N35" s="89"/>
      <c r="O35" s="89"/>
      <c r="P35" s="89"/>
    </row>
    <row r="36" spans="1:16" s="6" customFormat="1" ht="38.25">
      <c r="A36" s="14">
        <v>25</v>
      </c>
      <c r="B36" s="15" t="s">
        <v>226</v>
      </c>
      <c r="C36" s="16" t="s">
        <v>56</v>
      </c>
      <c r="D36" s="15" t="s">
        <v>5</v>
      </c>
      <c r="E36" s="17">
        <f>5+8</f>
        <v>13</v>
      </c>
      <c r="F36" s="15"/>
      <c r="G36" s="88"/>
      <c r="H36" s="89"/>
      <c r="I36" s="87"/>
      <c r="J36" s="87"/>
      <c r="K36" s="89"/>
      <c r="L36" s="89"/>
      <c r="M36" s="89"/>
      <c r="N36" s="89"/>
      <c r="O36" s="89"/>
      <c r="P36" s="89"/>
    </row>
    <row r="37" spans="1:16" s="6" customFormat="1" ht="38.25">
      <c r="A37" s="14">
        <v>26</v>
      </c>
      <c r="B37" s="15" t="s">
        <v>226</v>
      </c>
      <c r="C37" s="16" t="s">
        <v>55</v>
      </c>
      <c r="D37" s="15" t="s">
        <v>5</v>
      </c>
      <c r="E37" s="17">
        <v>7</v>
      </c>
      <c r="F37" s="15"/>
      <c r="G37" s="88"/>
      <c r="H37" s="89"/>
      <c r="I37" s="87"/>
      <c r="J37" s="87"/>
      <c r="K37" s="90"/>
      <c r="L37" s="89"/>
      <c r="M37" s="89"/>
      <c r="N37" s="89"/>
      <c r="O37" s="89"/>
      <c r="P37" s="89"/>
    </row>
    <row r="38" spans="1:16" s="6" customFormat="1" ht="38.25">
      <c r="A38" s="14">
        <v>27</v>
      </c>
      <c r="B38" s="15" t="s">
        <v>226</v>
      </c>
      <c r="C38" s="16" t="s">
        <v>54</v>
      </c>
      <c r="D38" s="15" t="s">
        <v>6</v>
      </c>
      <c r="E38" s="17">
        <v>21.7</v>
      </c>
      <c r="F38" s="15"/>
      <c r="G38" s="88"/>
      <c r="H38" s="89"/>
      <c r="I38" s="87"/>
      <c r="J38" s="87"/>
      <c r="K38" s="89"/>
      <c r="L38" s="89"/>
      <c r="M38" s="89"/>
      <c r="N38" s="89"/>
      <c r="O38" s="89"/>
      <c r="P38" s="89"/>
    </row>
    <row r="39" spans="1:16" s="6" customFormat="1" ht="12.75">
      <c r="A39" s="14">
        <v>28</v>
      </c>
      <c r="B39" s="15" t="s">
        <v>226</v>
      </c>
      <c r="C39" s="16" t="s">
        <v>13</v>
      </c>
      <c r="D39" s="15" t="s">
        <v>7</v>
      </c>
      <c r="E39" s="17">
        <v>9</v>
      </c>
      <c r="F39" s="15"/>
      <c r="G39" s="88"/>
      <c r="H39" s="89"/>
      <c r="I39" s="87"/>
      <c r="J39" s="87"/>
      <c r="K39" s="89"/>
      <c r="L39" s="89"/>
      <c r="M39" s="89"/>
      <c r="N39" s="89"/>
      <c r="O39" s="89"/>
      <c r="P39" s="89"/>
    </row>
    <row r="40" spans="1:16" s="6" customFormat="1" ht="12.75">
      <c r="A40" s="14">
        <v>29</v>
      </c>
      <c r="B40" s="15" t="s">
        <v>226</v>
      </c>
      <c r="C40" s="16" t="s">
        <v>14</v>
      </c>
      <c r="D40" s="15" t="s">
        <v>12</v>
      </c>
      <c r="E40" s="17">
        <f>9.6+5.4</f>
        <v>15</v>
      </c>
      <c r="F40" s="15"/>
      <c r="G40" s="88"/>
      <c r="H40" s="89"/>
      <c r="I40" s="87"/>
      <c r="J40" s="87"/>
      <c r="K40" s="89"/>
      <c r="L40" s="89"/>
      <c r="M40" s="89"/>
      <c r="N40" s="89"/>
      <c r="O40" s="89"/>
      <c r="P40" s="89"/>
    </row>
    <row r="41" spans="1:16" s="6" customFormat="1" ht="25.5">
      <c r="A41" s="14">
        <v>30</v>
      </c>
      <c r="B41" s="15" t="s">
        <v>226</v>
      </c>
      <c r="C41" s="16" t="s">
        <v>132</v>
      </c>
      <c r="D41" s="15" t="s">
        <v>30</v>
      </c>
      <c r="E41" s="17">
        <v>1</v>
      </c>
      <c r="F41" s="15"/>
      <c r="G41" s="88"/>
      <c r="H41" s="89"/>
      <c r="I41" s="87"/>
      <c r="J41" s="87"/>
      <c r="K41" s="89"/>
      <c r="L41" s="89"/>
      <c r="M41" s="89"/>
      <c r="N41" s="89"/>
      <c r="O41" s="89"/>
      <c r="P41" s="89"/>
    </row>
    <row r="42" spans="1:16" s="6" customFormat="1" ht="38.25">
      <c r="A42" s="14">
        <v>31</v>
      </c>
      <c r="B42" s="15" t="s">
        <v>226</v>
      </c>
      <c r="C42" s="16" t="s">
        <v>133</v>
      </c>
      <c r="D42" s="15" t="s">
        <v>6</v>
      </c>
      <c r="E42" s="17">
        <v>5.8</v>
      </c>
      <c r="F42" s="15"/>
      <c r="G42" s="88"/>
      <c r="H42" s="89"/>
      <c r="I42" s="87"/>
      <c r="J42" s="87"/>
      <c r="K42" s="89"/>
      <c r="L42" s="89"/>
      <c r="M42" s="89"/>
      <c r="N42" s="89"/>
      <c r="O42" s="89"/>
      <c r="P42" s="89"/>
    </row>
    <row r="43" spans="1:16" s="5" customFormat="1" ht="12.75" customHeight="1">
      <c r="A43" s="14">
        <v>32</v>
      </c>
      <c r="B43" s="15"/>
      <c r="C43" s="27" t="s">
        <v>15</v>
      </c>
      <c r="D43" s="27"/>
      <c r="E43" s="13"/>
      <c r="F43" s="13"/>
      <c r="G43" s="88"/>
      <c r="H43" s="89"/>
      <c r="I43" s="87"/>
      <c r="J43" s="87"/>
      <c r="K43" s="90"/>
      <c r="L43" s="89"/>
      <c r="M43" s="89"/>
      <c r="N43" s="89"/>
      <c r="O43" s="89"/>
      <c r="P43" s="89"/>
    </row>
    <row r="44" spans="1:16" s="6" customFormat="1" ht="38.25">
      <c r="A44" s="14">
        <v>33</v>
      </c>
      <c r="B44" s="15" t="s">
        <v>226</v>
      </c>
      <c r="C44" s="16" t="s">
        <v>59</v>
      </c>
      <c r="D44" s="15" t="s">
        <v>5</v>
      </c>
      <c r="E44" s="17">
        <v>7</v>
      </c>
      <c r="F44" s="15"/>
      <c r="G44" s="88"/>
      <c r="H44" s="89"/>
      <c r="I44" s="87"/>
      <c r="J44" s="87"/>
      <c r="K44" s="89"/>
      <c r="L44" s="89"/>
      <c r="M44" s="89"/>
      <c r="N44" s="89"/>
      <c r="O44" s="89"/>
      <c r="P44" s="89"/>
    </row>
    <row r="45" spans="1:16" s="6" customFormat="1" ht="63.75">
      <c r="A45" s="14">
        <v>34</v>
      </c>
      <c r="B45" s="15" t="s">
        <v>226</v>
      </c>
      <c r="C45" s="16" t="s">
        <v>63</v>
      </c>
      <c r="D45" s="15" t="s">
        <v>5</v>
      </c>
      <c r="E45" s="17">
        <v>1</v>
      </c>
      <c r="F45" s="15"/>
      <c r="G45" s="88"/>
      <c r="H45" s="89"/>
      <c r="I45" s="87"/>
      <c r="J45" s="87"/>
      <c r="K45" s="89"/>
      <c r="L45" s="89"/>
      <c r="M45" s="89"/>
      <c r="N45" s="89"/>
      <c r="O45" s="89"/>
      <c r="P45" s="89"/>
    </row>
    <row r="46" spans="1:16" s="5" customFormat="1" ht="12.75" customHeight="1">
      <c r="A46" s="14">
        <v>35</v>
      </c>
      <c r="B46" s="15"/>
      <c r="C46" s="27" t="s">
        <v>16</v>
      </c>
      <c r="D46" s="27"/>
      <c r="E46" s="13"/>
      <c r="F46" s="13"/>
      <c r="G46" s="88"/>
      <c r="H46" s="89"/>
      <c r="I46" s="87"/>
      <c r="J46" s="87"/>
      <c r="K46" s="89"/>
      <c r="L46" s="89"/>
      <c r="M46" s="89"/>
      <c r="N46" s="89"/>
      <c r="O46" s="89"/>
      <c r="P46" s="89"/>
    </row>
    <row r="47" spans="1:16" s="6" customFormat="1" ht="12.75">
      <c r="A47" s="14">
        <v>36</v>
      </c>
      <c r="B47" s="15" t="s">
        <v>226</v>
      </c>
      <c r="C47" s="16" t="s">
        <v>64</v>
      </c>
      <c r="D47" s="15" t="s">
        <v>4</v>
      </c>
      <c r="E47" s="17">
        <v>35.03</v>
      </c>
      <c r="F47" s="15"/>
      <c r="G47" s="88"/>
      <c r="H47" s="89"/>
      <c r="I47" s="87"/>
      <c r="J47" s="87"/>
      <c r="K47" s="89"/>
      <c r="L47" s="89"/>
      <c r="M47" s="89"/>
      <c r="N47" s="89"/>
      <c r="O47" s="89"/>
      <c r="P47" s="89"/>
    </row>
    <row r="48" spans="1:16" s="6" customFormat="1" ht="12.75">
      <c r="A48" s="14">
        <v>37</v>
      </c>
      <c r="B48" s="15" t="s">
        <v>226</v>
      </c>
      <c r="C48" s="16" t="s">
        <v>65</v>
      </c>
      <c r="D48" s="15" t="s">
        <v>4</v>
      </c>
      <c r="E48" s="17">
        <v>21.55</v>
      </c>
      <c r="F48" s="15"/>
      <c r="G48" s="88"/>
      <c r="H48" s="89"/>
      <c r="I48" s="87"/>
      <c r="J48" s="87"/>
      <c r="K48" s="89"/>
      <c r="L48" s="89"/>
      <c r="M48" s="89"/>
      <c r="N48" s="89"/>
      <c r="O48" s="89"/>
      <c r="P48" s="89"/>
    </row>
    <row r="49" spans="1:16" s="6" customFormat="1" ht="12.75">
      <c r="A49" s="14">
        <v>38</v>
      </c>
      <c r="B49" s="15" t="s">
        <v>226</v>
      </c>
      <c r="C49" s="16" t="s">
        <v>17</v>
      </c>
      <c r="D49" s="15" t="s">
        <v>12</v>
      </c>
      <c r="E49" s="17">
        <v>449</v>
      </c>
      <c r="F49" s="15"/>
      <c r="G49" s="88"/>
      <c r="H49" s="89"/>
      <c r="I49" s="87"/>
      <c r="J49" s="87"/>
      <c r="K49" s="90"/>
      <c r="L49" s="89"/>
      <c r="M49" s="89"/>
      <c r="N49" s="89"/>
      <c r="O49" s="89"/>
      <c r="P49" s="89"/>
    </row>
    <row r="50" spans="1:16" s="6" customFormat="1" ht="12.75">
      <c r="A50" s="14">
        <v>39</v>
      </c>
      <c r="B50" s="15" t="s">
        <v>226</v>
      </c>
      <c r="C50" s="16" t="s">
        <v>18</v>
      </c>
      <c r="D50" s="15" t="s">
        <v>6</v>
      </c>
      <c r="E50" s="17">
        <v>269</v>
      </c>
      <c r="F50" s="15"/>
      <c r="G50" s="88"/>
      <c r="H50" s="89"/>
      <c r="I50" s="87"/>
      <c r="J50" s="87"/>
      <c r="K50" s="89"/>
      <c r="L50" s="89"/>
      <c r="M50" s="89"/>
      <c r="N50" s="89"/>
      <c r="O50" s="89"/>
      <c r="P50" s="89"/>
    </row>
    <row r="51" spans="1:16" s="6" customFormat="1" ht="12.75">
      <c r="A51" s="14">
        <v>40</v>
      </c>
      <c r="B51" s="15" t="s">
        <v>226</v>
      </c>
      <c r="C51" s="16" t="s">
        <v>66</v>
      </c>
      <c r="D51" s="15" t="s">
        <v>6</v>
      </c>
      <c r="E51" s="17">
        <v>230</v>
      </c>
      <c r="F51" s="15"/>
      <c r="G51" s="88"/>
      <c r="H51" s="89"/>
      <c r="I51" s="87"/>
      <c r="J51" s="87"/>
      <c r="K51" s="89"/>
      <c r="L51" s="89"/>
      <c r="M51" s="89"/>
      <c r="N51" s="89"/>
      <c r="O51" s="89"/>
      <c r="P51" s="89"/>
    </row>
    <row r="52" spans="1:16" s="5" customFormat="1" ht="12.75" customHeight="1">
      <c r="A52" s="14">
        <v>41</v>
      </c>
      <c r="B52" s="15"/>
      <c r="C52" s="27" t="s">
        <v>19</v>
      </c>
      <c r="D52" s="27"/>
      <c r="E52" s="13"/>
      <c r="F52" s="13"/>
      <c r="G52" s="88"/>
      <c r="H52" s="89"/>
      <c r="I52" s="87"/>
      <c r="J52" s="87"/>
      <c r="K52" s="89"/>
      <c r="L52" s="89"/>
      <c r="M52" s="89"/>
      <c r="N52" s="89"/>
      <c r="O52" s="89"/>
      <c r="P52" s="89"/>
    </row>
    <row r="53" spans="1:16" s="6" customFormat="1" ht="12.75">
      <c r="A53" s="14">
        <v>42</v>
      </c>
      <c r="B53" s="15" t="s">
        <v>226</v>
      </c>
      <c r="C53" s="16" t="s">
        <v>20</v>
      </c>
      <c r="D53" s="15" t="s">
        <v>7</v>
      </c>
      <c r="E53" s="17">
        <v>15</v>
      </c>
      <c r="F53" s="15"/>
      <c r="G53" s="88"/>
      <c r="H53" s="89"/>
      <c r="I53" s="87"/>
      <c r="J53" s="87"/>
      <c r="K53" s="89"/>
      <c r="L53" s="89"/>
      <c r="M53" s="89"/>
      <c r="N53" s="89"/>
      <c r="O53" s="89"/>
      <c r="P53" s="89"/>
    </row>
    <row r="54" spans="1:16" s="6" customFormat="1" ht="12.75">
      <c r="A54" s="14">
        <v>43</v>
      </c>
      <c r="B54" s="15" t="s">
        <v>226</v>
      </c>
      <c r="C54" s="16" t="s">
        <v>21</v>
      </c>
      <c r="D54" s="15" t="s">
        <v>7</v>
      </c>
      <c r="E54" s="17">
        <v>5</v>
      </c>
      <c r="F54" s="15"/>
      <c r="G54" s="88"/>
      <c r="H54" s="89"/>
      <c r="I54" s="87"/>
      <c r="J54" s="87"/>
      <c r="K54" s="89"/>
      <c r="L54" s="89"/>
      <c r="M54" s="89"/>
      <c r="N54" s="89"/>
      <c r="O54" s="89"/>
      <c r="P54" s="89"/>
    </row>
    <row r="55" spans="1:16" s="6" customFormat="1" ht="99" customHeight="1">
      <c r="A55" s="14">
        <v>44</v>
      </c>
      <c r="B55" s="15" t="s">
        <v>226</v>
      </c>
      <c r="C55" s="210" t="s">
        <v>256</v>
      </c>
      <c r="D55" s="15" t="s">
        <v>7</v>
      </c>
      <c r="E55" s="17">
        <v>8</v>
      </c>
      <c r="F55" s="15"/>
      <c r="G55" s="88"/>
      <c r="H55" s="89"/>
      <c r="I55" s="89"/>
      <c r="J55" s="87"/>
      <c r="K55" s="90"/>
      <c r="L55" s="89"/>
      <c r="M55" s="89"/>
      <c r="N55" s="89"/>
      <c r="O55" s="89"/>
      <c r="P55" s="89"/>
    </row>
    <row r="56" spans="1:16" s="6" customFormat="1" ht="94.5" customHeight="1">
      <c r="A56" s="14">
        <v>45</v>
      </c>
      <c r="B56" s="15" t="s">
        <v>226</v>
      </c>
      <c r="C56" s="16" t="s">
        <v>257</v>
      </c>
      <c r="D56" s="15" t="s">
        <v>7</v>
      </c>
      <c r="E56" s="17">
        <v>7</v>
      </c>
      <c r="F56" s="15"/>
      <c r="G56" s="88"/>
      <c r="H56" s="89"/>
      <c r="I56" s="89"/>
      <c r="J56" s="87"/>
      <c r="K56" s="89"/>
      <c r="L56" s="89"/>
      <c r="M56" s="89"/>
      <c r="N56" s="89"/>
      <c r="O56" s="89"/>
      <c r="P56" s="89"/>
    </row>
    <row r="57" spans="1:16" s="6" customFormat="1" ht="93.75" customHeight="1">
      <c r="A57" s="14">
        <v>46</v>
      </c>
      <c r="B57" s="15" t="s">
        <v>226</v>
      </c>
      <c r="C57" s="16" t="s">
        <v>258</v>
      </c>
      <c r="D57" s="15" t="s">
        <v>7</v>
      </c>
      <c r="E57" s="17">
        <v>1</v>
      </c>
      <c r="F57" s="15"/>
      <c r="G57" s="88"/>
      <c r="H57" s="89"/>
      <c r="I57" s="89"/>
      <c r="J57" s="87"/>
      <c r="K57" s="89"/>
      <c r="L57" s="89"/>
      <c r="M57" s="89"/>
      <c r="N57" s="89"/>
      <c r="O57" s="89"/>
      <c r="P57" s="89"/>
    </row>
    <row r="58" spans="1:16" s="6" customFormat="1" ht="93.75" customHeight="1">
      <c r="A58" s="14">
        <v>47</v>
      </c>
      <c r="B58" s="15" t="s">
        <v>226</v>
      </c>
      <c r="C58" s="16" t="s">
        <v>259</v>
      </c>
      <c r="D58" s="15" t="s">
        <v>7</v>
      </c>
      <c r="E58" s="17">
        <v>1</v>
      </c>
      <c r="F58" s="15"/>
      <c r="G58" s="88"/>
      <c r="H58" s="89"/>
      <c r="I58" s="89"/>
      <c r="J58" s="87"/>
      <c r="K58" s="89"/>
      <c r="L58" s="89"/>
      <c r="M58" s="89"/>
      <c r="N58" s="89"/>
      <c r="O58" s="89"/>
      <c r="P58" s="89"/>
    </row>
    <row r="59" spans="1:16" s="6" customFormat="1" ht="96.75" customHeight="1">
      <c r="A59" s="14">
        <v>48</v>
      </c>
      <c r="B59" s="15" t="s">
        <v>226</v>
      </c>
      <c r="C59" s="210" t="s">
        <v>260</v>
      </c>
      <c r="D59" s="15" t="s">
        <v>7</v>
      </c>
      <c r="E59" s="17">
        <v>2</v>
      </c>
      <c r="F59" s="15"/>
      <c r="G59" s="88"/>
      <c r="H59" s="89"/>
      <c r="I59" s="87"/>
      <c r="J59" s="87"/>
      <c r="K59" s="89"/>
      <c r="L59" s="89"/>
      <c r="M59" s="89"/>
      <c r="N59" s="89"/>
      <c r="O59" s="89"/>
      <c r="P59" s="89"/>
    </row>
    <row r="60" spans="1:16" s="6" customFormat="1" ht="25.5">
      <c r="A60" s="14">
        <v>49</v>
      </c>
      <c r="B60" s="15" t="s">
        <v>226</v>
      </c>
      <c r="C60" s="16" t="s">
        <v>71</v>
      </c>
      <c r="D60" s="15" t="s">
        <v>7</v>
      </c>
      <c r="E60" s="17">
        <v>1</v>
      </c>
      <c r="F60" s="15"/>
      <c r="G60" s="88"/>
      <c r="H60" s="89"/>
      <c r="I60" s="87"/>
      <c r="J60" s="87"/>
      <c r="K60" s="89"/>
      <c r="L60" s="89"/>
      <c r="M60" s="89"/>
      <c r="N60" s="89"/>
      <c r="O60" s="89"/>
      <c r="P60" s="89"/>
    </row>
    <row r="61" spans="1:16" s="6" customFormat="1" ht="25.5">
      <c r="A61" s="14">
        <v>50</v>
      </c>
      <c r="B61" s="15" t="s">
        <v>226</v>
      </c>
      <c r="C61" s="16" t="s">
        <v>70</v>
      </c>
      <c r="D61" s="15" t="s">
        <v>7</v>
      </c>
      <c r="E61" s="17">
        <v>1</v>
      </c>
      <c r="F61" s="15"/>
      <c r="G61" s="88"/>
      <c r="H61" s="89"/>
      <c r="I61" s="87"/>
      <c r="J61" s="87"/>
      <c r="K61" s="90"/>
      <c r="L61" s="89"/>
      <c r="M61" s="89"/>
      <c r="N61" s="89"/>
      <c r="O61" s="89"/>
      <c r="P61" s="89"/>
    </row>
    <row r="62" spans="1:16" s="6" customFormat="1" ht="12.75">
      <c r="A62" s="14">
        <v>51</v>
      </c>
      <c r="B62" s="15" t="s">
        <v>226</v>
      </c>
      <c r="C62" s="16" t="s">
        <v>215</v>
      </c>
      <c r="D62" s="15" t="s">
        <v>12</v>
      </c>
      <c r="E62" s="17">
        <f>E22+E63</f>
        <v>284.2</v>
      </c>
      <c r="F62" s="15"/>
      <c r="G62" s="88"/>
      <c r="H62" s="89"/>
      <c r="I62" s="87"/>
      <c r="J62" s="87"/>
      <c r="K62" s="89"/>
      <c r="L62" s="89"/>
      <c r="M62" s="89"/>
      <c r="N62" s="89"/>
      <c r="O62" s="89"/>
      <c r="P62" s="89"/>
    </row>
    <row r="63" spans="1:16" s="6" customFormat="1" ht="12.75">
      <c r="A63" s="14">
        <v>52</v>
      </c>
      <c r="B63" s="15" t="s">
        <v>226</v>
      </c>
      <c r="C63" s="16" t="s">
        <v>23</v>
      </c>
      <c r="D63" s="15" t="s">
        <v>12</v>
      </c>
      <c r="E63" s="17">
        <v>15.2</v>
      </c>
      <c r="F63" s="15"/>
      <c r="G63" s="88"/>
      <c r="H63" s="89"/>
      <c r="I63" s="87"/>
      <c r="J63" s="87"/>
      <c r="K63" s="89"/>
      <c r="L63" s="89"/>
      <c r="M63" s="89"/>
      <c r="N63" s="89"/>
      <c r="O63" s="89"/>
      <c r="P63" s="89"/>
    </row>
    <row r="64" spans="1:16" s="6" customFormat="1" ht="12.75">
      <c r="A64" s="14">
        <v>53</v>
      </c>
      <c r="B64" s="15" t="s">
        <v>226</v>
      </c>
      <c r="C64" s="16" t="s">
        <v>24</v>
      </c>
      <c r="D64" s="15" t="s">
        <v>12</v>
      </c>
      <c r="E64" s="17">
        <f>(1.15+0.75)*2*8+(0.85+0.55)*2*7</f>
        <v>50</v>
      </c>
      <c r="F64" s="15"/>
      <c r="G64" s="88"/>
      <c r="H64" s="89"/>
      <c r="I64" s="87"/>
      <c r="J64" s="87"/>
      <c r="K64" s="89"/>
      <c r="L64" s="89"/>
      <c r="M64" s="89"/>
      <c r="N64" s="89"/>
      <c r="O64" s="89"/>
      <c r="P64" s="89"/>
    </row>
    <row r="65" spans="1:16" s="6" customFormat="1" ht="12.75">
      <c r="A65" s="14">
        <v>54</v>
      </c>
      <c r="B65" s="15" t="s">
        <v>226</v>
      </c>
      <c r="C65" s="27" t="s">
        <v>8</v>
      </c>
      <c r="D65" s="27"/>
      <c r="E65" s="13"/>
      <c r="F65" s="15"/>
      <c r="G65" s="88"/>
      <c r="H65" s="89"/>
      <c r="I65" s="87"/>
      <c r="J65" s="87"/>
      <c r="K65" s="89"/>
      <c r="L65" s="89"/>
      <c r="M65" s="89"/>
      <c r="N65" s="89"/>
      <c r="O65" s="89"/>
      <c r="P65" s="89"/>
    </row>
    <row r="66" spans="1:16" s="6" customFormat="1" ht="15">
      <c r="A66" s="14">
        <v>55</v>
      </c>
      <c r="B66" s="15" t="s">
        <v>226</v>
      </c>
      <c r="C66" s="94" t="s">
        <v>169</v>
      </c>
      <c r="D66" s="142" t="s">
        <v>227</v>
      </c>
      <c r="E66" s="143">
        <v>449</v>
      </c>
      <c r="F66" s="144"/>
      <c r="G66" s="145"/>
      <c r="H66" s="146"/>
      <c r="I66" s="147"/>
      <c r="J66" s="144"/>
      <c r="K66" s="148"/>
      <c r="L66" s="149"/>
      <c r="M66" s="149"/>
      <c r="N66" s="149"/>
      <c r="O66" s="149"/>
      <c r="P66" s="89"/>
    </row>
    <row r="67" spans="1:16" s="6" customFormat="1" ht="15">
      <c r="A67" s="14">
        <v>56</v>
      </c>
      <c r="B67" s="15" t="s">
        <v>226</v>
      </c>
      <c r="C67" s="16" t="s">
        <v>10</v>
      </c>
      <c r="D67" s="142" t="s">
        <v>227</v>
      </c>
      <c r="E67" s="143">
        <v>449</v>
      </c>
      <c r="F67" s="15"/>
      <c r="G67" s="150"/>
      <c r="H67" s="149"/>
      <c r="I67" s="151"/>
      <c r="J67" s="151"/>
      <c r="K67" s="149"/>
      <c r="L67" s="149"/>
      <c r="M67" s="149"/>
      <c r="N67" s="149"/>
      <c r="O67" s="149"/>
      <c r="P67" s="89"/>
    </row>
    <row r="68" spans="1:16" s="6" customFormat="1" ht="15">
      <c r="A68" s="14">
        <v>57</v>
      </c>
      <c r="B68" s="15" t="s">
        <v>226</v>
      </c>
      <c r="C68" s="16" t="s">
        <v>58</v>
      </c>
      <c r="D68" s="152" t="s">
        <v>228</v>
      </c>
      <c r="E68" s="143">
        <v>543.1</v>
      </c>
      <c r="F68" s="15"/>
      <c r="G68" s="150"/>
      <c r="H68" s="149"/>
      <c r="I68" s="151"/>
      <c r="J68" s="151"/>
      <c r="K68" s="149"/>
      <c r="L68" s="149"/>
      <c r="M68" s="149"/>
      <c r="N68" s="149"/>
      <c r="O68" s="149"/>
      <c r="P68" s="89"/>
    </row>
    <row r="69" spans="1:16" s="6" customFormat="1" ht="15">
      <c r="A69" s="14">
        <v>58</v>
      </c>
      <c r="B69" s="15" t="s">
        <v>226</v>
      </c>
      <c r="C69" s="153" t="s">
        <v>170</v>
      </c>
      <c r="D69" s="152" t="s">
        <v>228</v>
      </c>
      <c r="E69" s="143">
        <v>543.1</v>
      </c>
      <c r="F69" s="154"/>
      <c r="G69" s="145"/>
      <c r="H69" s="146"/>
      <c r="I69" s="155"/>
      <c r="J69" s="155"/>
      <c r="K69" s="148"/>
      <c r="L69" s="149"/>
      <c r="M69" s="149"/>
      <c r="N69" s="149"/>
      <c r="O69" s="149"/>
      <c r="P69" s="89"/>
    </row>
    <row r="70" spans="1:16" s="6" customFormat="1" ht="15">
      <c r="A70" s="14">
        <v>59</v>
      </c>
      <c r="B70" s="15"/>
      <c r="C70" s="156" t="s">
        <v>231</v>
      </c>
      <c r="D70" s="152" t="s">
        <v>228</v>
      </c>
      <c r="E70" s="143">
        <f>E69*0.3</f>
        <v>162.93</v>
      </c>
      <c r="F70" s="157"/>
      <c r="G70" s="145"/>
      <c r="H70" s="146"/>
      <c r="I70" s="157"/>
      <c r="J70" s="155"/>
      <c r="K70" s="148"/>
      <c r="L70" s="149"/>
      <c r="M70" s="149"/>
      <c r="N70" s="149"/>
      <c r="O70" s="149"/>
      <c r="P70" s="89"/>
    </row>
    <row r="71" spans="1:16" s="6" customFormat="1" ht="15">
      <c r="A71" s="14">
        <v>60</v>
      </c>
      <c r="B71" s="15"/>
      <c r="C71" s="156" t="s">
        <v>232</v>
      </c>
      <c r="D71" s="152" t="s">
        <v>76</v>
      </c>
      <c r="E71" s="143">
        <f>E69*12</f>
        <v>6517.200000000001</v>
      </c>
      <c r="F71" s="157"/>
      <c r="G71" s="145"/>
      <c r="H71" s="146"/>
      <c r="I71" s="157"/>
      <c r="J71" s="155"/>
      <c r="K71" s="148"/>
      <c r="L71" s="149"/>
      <c r="M71" s="149"/>
      <c r="N71" s="149"/>
      <c r="O71" s="149"/>
      <c r="P71" s="89"/>
    </row>
    <row r="72" spans="1:16" s="6" customFormat="1" ht="15">
      <c r="A72" s="14">
        <v>61</v>
      </c>
      <c r="B72" s="15" t="s">
        <v>226</v>
      </c>
      <c r="C72" s="158" t="s">
        <v>171</v>
      </c>
      <c r="D72" s="152" t="s">
        <v>228</v>
      </c>
      <c r="E72" s="143">
        <v>543.1</v>
      </c>
      <c r="F72" s="154"/>
      <c r="G72" s="145"/>
      <c r="H72" s="146"/>
      <c r="I72" s="155"/>
      <c r="J72" s="155"/>
      <c r="K72" s="148"/>
      <c r="L72" s="149"/>
      <c r="M72" s="149"/>
      <c r="N72" s="149"/>
      <c r="O72" s="149"/>
      <c r="P72" s="89"/>
    </row>
    <row r="73" spans="1:16" s="6" customFormat="1" ht="12.75">
      <c r="A73" s="14">
        <v>62</v>
      </c>
      <c r="B73" s="15"/>
      <c r="C73" s="156" t="s">
        <v>172</v>
      </c>
      <c r="D73" s="152" t="s">
        <v>76</v>
      </c>
      <c r="E73" s="143">
        <f>E72*0.2</f>
        <v>108.62</v>
      </c>
      <c r="F73" s="157"/>
      <c r="G73" s="145"/>
      <c r="H73" s="146"/>
      <c r="I73" s="157"/>
      <c r="J73" s="155"/>
      <c r="K73" s="148"/>
      <c r="L73" s="149"/>
      <c r="M73" s="149"/>
      <c r="N73" s="149"/>
      <c r="O73" s="149"/>
      <c r="P73" s="89"/>
    </row>
    <row r="74" spans="1:16" s="6" customFormat="1" ht="15">
      <c r="A74" s="14">
        <v>63</v>
      </c>
      <c r="B74" s="15" t="s">
        <v>226</v>
      </c>
      <c r="C74" s="153" t="s">
        <v>173</v>
      </c>
      <c r="D74" s="152" t="s">
        <v>228</v>
      </c>
      <c r="E74" s="143">
        <v>543.1</v>
      </c>
      <c r="F74" s="159"/>
      <c r="G74" s="145"/>
      <c r="H74" s="146"/>
      <c r="I74" s="155"/>
      <c r="J74" s="155"/>
      <c r="K74" s="160"/>
      <c r="L74" s="149"/>
      <c r="M74" s="149"/>
      <c r="N74" s="149"/>
      <c r="O74" s="149"/>
      <c r="P74" s="89"/>
    </row>
    <row r="75" spans="1:16" s="6" customFormat="1" ht="15">
      <c r="A75" s="14">
        <v>64</v>
      </c>
      <c r="B75" s="15"/>
      <c r="C75" s="156" t="s">
        <v>284</v>
      </c>
      <c r="D75" s="152" t="s">
        <v>228</v>
      </c>
      <c r="E75" s="143">
        <f>E74*1.02</f>
        <v>553.962</v>
      </c>
      <c r="F75" s="159"/>
      <c r="G75" s="145"/>
      <c r="H75" s="159"/>
      <c r="I75" s="154"/>
      <c r="J75" s="159"/>
      <c r="K75" s="148"/>
      <c r="L75" s="149"/>
      <c r="M75" s="149"/>
      <c r="N75" s="149"/>
      <c r="O75" s="149"/>
      <c r="P75" s="89"/>
    </row>
    <row r="76" spans="1:16" s="6" customFormat="1" ht="15">
      <c r="A76" s="14">
        <v>65</v>
      </c>
      <c r="B76" s="15"/>
      <c r="C76" s="156" t="s">
        <v>233</v>
      </c>
      <c r="D76" s="152" t="s">
        <v>76</v>
      </c>
      <c r="E76" s="143">
        <f>E74*5</f>
        <v>2715.5</v>
      </c>
      <c r="F76" s="159"/>
      <c r="G76" s="145"/>
      <c r="H76" s="159"/>
      <c r="I76" s="159"/>
      <c r="J76" s="159"/>
      <c r="K76" s="148"/>
      <c r="L76" s="149"/>
      <c r="M76" s="149"/>
      <c r="N76" s="149"/>
      <c r="O76" s="149"/>
      <c r="P76" s="89"/>
    </row>
    <row r="77" spans="1:16" s="6" customFormat="1" ht="15">
      <c r="A77" s="14">
        <v>66</v>
      </c>
      <c r="B77" s="15" t="s">
        <v>226</v>
      </c>
      <c r="C77" s="158" t="s">
        <v>174</v>
      </c>
      <c r="D77" s="152" t="s">
        <v>228</v>
      </c>
      <c r="E77" s="143">
        <v>314.5</v>
      </c>
      <c r="F77" s="154"/>
      <c r="G77" s="145"/>
      <c r="H77" s="146"/>
      <c r="I77" s="155"/>
      <c r="J77" s="155"/>
      <c r="K77" s="148"/>
      <c r="L77" s="149"/>
      <c r="M77" s="149"/>
      <c r="N77" s="149"/>
      <c r="O77" s="149"/>
      <c r="P77" s="89"/>
    </row>
    <row r="78" spans="1:16" s="6" customFormat="1" ht="15">
      <c r="A78" s="14">
        <v>67</v>
      </c>
      <c r="B78" s="15"/>
      <c r="C78" s="156" t="s">
        <v>234</v>
      </c>
      <c r="D78" s="152" t="s">
        <v>76</v>
      </c>
      <c r="E78" s="143">
        <f>E77*6</f>
        <v>1887</v>
      </c>
      <c r="F78" s="159"/>
      <c r="G78" s="145"/>
      <c r="H78" s="159"/>
      <c r="I78" s="159"/>
      <c r="J78" s="159"/>
      <c r="K78" s="148"/>
      <c r="L78" s="149"/>
      <c r="M78" s="149"/>
      <c r="N78" s="149"/>
      <c r="O78" s="149"/>
      <c r="P78" s="89"/>
    </row>
    <row r="79" spans="1:16" s="6" customFormat="1" ht="15">
      <c r="A79" s="14">
        <v>68</v>
      </c>
      <c r="B79" s="15"/>
      <c r="C79" s="156" t="s">
        <v>235</v>
      </c>
      <c r="D79" s="152" t="s">
        <v>228</v>
      </c>
      <c r="E79" s="143">
        <f>E77*1.15</f>
        <v>361.67499999999995</v>
      </c>
      <c r="F79" s="159"/>
      <c r="G79" s="145"/>
      <c r="H79" s="159"/>
      <c r="I79" s="159"/>
      <c r="J79" s="159"/>
      <c r="K79" s="148"/>
      <c r="L79" s="149"/>
      <c r="M79" s="149"/>
      <c r="N79" s="149"/>
      <c r="O79" s="149"/>
      <c r="P79" s="89"/>
    </row>
    <row r="80" spans="1:16" s="6" customFormat="1" ht="12.75">
      <c r="A80" s="14">
        <v>69</v>
      </c>
      <c r="B80" s="15"/>
      <c r="C80" s="156" t="s">
        <v>175</v>
      </c>
      <c r="D80" s="152" t="s">
        <v>12</v>
      </c>
      <c r="E80" s="143">
        <v>52.5</v>
      </c>
      <c r="F80" s="154"/>
      <c r="G80" s="145"/>
      <c r="H80" s="146"/>
      <c r="I80" s="155"/>
      <c r="J80" s="155"/>
      <c r="K80" s="148"/>
      <c r="L80" s="149"/>
      <c r="M80" s="149"/>
      <c r="N80" s="149"/>
      <c r="O80" s="149"/>
      <c r="P80" s="89"/>
    </row>
    <row r="81" spans="1:16" s="6" customFormat="1" ht="15">
      <c r="A81" s="14">
        <v>70</v>
      </c>
      <c r="B81" s="15" t="s">
        <v>226</v>
      </c>
      <c r="C81" s="153" t="s">
        <v>176</v>
      </c>
      <c r="D81" s="152" t="s">
        <v>228</v>
      </c>
      <c r="E81" s="143">
        <v>361.68</v>
      </c>
      <c r="F81" s="159"/>
      <c r="G81" s="145"/>
      <c r="H81" s="146"/>
      <c r="I81" s="155"/>
      <c r="J81" s="155"/>
      <c r="K81" s="160"/>
      <c r="L81" s="149"/>
      <c r="M81" s="149"/>
      <c r="N81" s="149"/>
      <c r="O81" s="149"/>
      <c r="P81" s="89"/>
    </row>
    <row r="82" spans="1:16" s="6" customFormat="1" ht="12.75">
      <c r="A82" s="14">
        <v>71</v>
      </c>
      <c r="B82" s="15"/>
      <c r="C82" s="156" t="s">
        <v>177</v>
      </c>
      <c r="D82" s="152" t="s">
        <v>165</v>
      </c>
      <c r="E82" s="143">
        <f>E81*0.32</f>
        <v>115.7376</v>
      </c>
      <c r="F82" s="159"/>
      <c r="G82" s="145"/>
      <c r="H82" s="159"/>
      <c r="I82" s="154"/>
      <c r="J82" s="159"/>
      <c r="K82" s="148"/>
      <c r="L82" s="149"/>
      <c r="M82" s="149"/>
      <c r="N82" s="149"/>
      <c r="O82" s="149"/>
      <c r="P82" s="89"/>
    </row>
    <row r="83" spans="1:16" s="6" customFormat="1" ht="12.75">
      <c r="A83" s="14">
        <v>72</v>
      </c>
      <c r="B83" s="15"/>
      <c r="C83" s="156" t="s">
        <v>178</v>
      </c>
      <c r="D83" s="152" t="s">
        <v>165</v>
      </c>
      <c r="E83" s="143">
        <f>E81*0.42</f>
        <v>151.9056</v>
      </c>
      <c r="F83" s="159"/>
      <c r="G83" s="145"/>
      <c r="H83" s="159"/>
      <c r="I83" s="159"/>
      <c r="J83" s="159"/>
      <c r="K83" s="148"/>
      <c r="L83" s="149"/>
      <c r="M83" s="149"/>
      <c r="N83" s="149"/>
      <c r="O83" s="149"/>
      <c r="P83" s="89"/>
    </row>
    <row r="84" spans="1:16" s="6" customFormat="1" ht="15">
      <c r="A84" s="14">
        <v>73</v>
      </c>
      <c r="B84" s="15" t="s">
        <v>226</v>
      </c>
      <c r="C84" s="161" t="s">
        <v>217</v>
      </c>
      <c r="D84" s="152" t="s">
        <v>227</v>
      </c>
      <c r="E84" s="143">
        <v>449</v>
      </c>
      <c r="F84" s="162"/>
      <c r="G84" s="145"/>
      <c r="H84" s="146"/>
      <c r="I84" s="154"/>
      <c r="J84" s="154"/>
      <c r="K84" s="148"/>
      <c r="L84" s="149"/>
      <c r="M84" s="149"/>
      <c r="N84" s="149"/>
      <c r="O84" s="149"/>
      <c r="P84" s="89"/>
    </row>
    <row r="85" spans="1:16" s="6" customFormat="1" ht="38.25">
      <c r="A85" s="14">
        <v>74</v>
      </c>
      <c r="B85" s="15" t="s">
        <v>226</v>
      </c>
      <c r="C85" s="16" t="s">
        <v>67</v>
      </c>
      <c r="D85" s="152" t="s">
        <v>227</v>
      </c>
      <c r="E85" s="17">
        <f>40*1*0.2</f>
        <v>8</v>
      </c>
      <c r="F85" s="15"/>
      <c r="G85" s="145"/>
      <c r="H85" s="149"/>
      <c r="I85" s="151"/>
      <c r="J85" s="151"/>
      <c r="K85" s="149"/>
      <c r="L85" s="149"/>
      <c r="M85" s="149"/>
      <c r="N85" s="149"/>
      <c r="O85" s="149"/>
      <c r="P85" s="89"/>
    </row>
    <row r="86" spans="1:16" s="6" customFormat="1" ht="18.75" customHeight="1">
      <c r="A86" s="14">
        <v>75</v>
      </c>
      <c r="B86" s="15" t="s">
        <v>226</v>
      </c>
      <c r="C86" s="16" t="s">
        <v>52</v>
      </c>
      <c r="D86" s="15" t="s">
        <v>7</v>
      </c>
      <c r="E86" s="17">
        <v>15</v>
      </c>
      <c r="F86" s="15"/>
      <c r="G86" s="150"/>
      <c r="H86" s="149"/>
      <c r="I86" s="151"/>
      <c r="J86" s="151"/>
      <c r="K86" s="149"/>
      <c r="L86" s="149"/>
      <c r="M86" s="149"/>
      <c r="N86" s="149"/>
      <c r="O86" s="149"/>
      <c r="P86" s="89"/>
    </row>
    <row r="87" spans="1:16" s="6" customFormat="1" ht="24" customHeight="1">
      <c r="A87" s="14">
        <v>76</v>
      </c>
      <c r="B87" s="15" t="s">
        <v>226</v>
      </c>
      <c r="C87" s="16" t="s">
        <v>9</v>
      </c>
      <c r="D87" s="152" t="s">
        <v>228</v>
      </c>
      <c r="E87" s="17">
        <v>36</v>
      </c>
      <c r="F87" s="15"/>
      <c r="G87" s="150"/>
      <c r="H87" s="149"/>
      <c r="I87" s="151"/>
      <c r="J87" s="151"/>
      <c r="K87" s="149"/>
      <c r="L87" s="149"/>
      <c r="M87" s="149"/>
      <c r="N87" s="149"/>
      <c r="O87" s="149"/>
      <c r="P87" s="89"/>
    </row>
    <row r="88" spans="1:16" s="6" customFormat="1" ht="15">
      <c r="A88" s="14">
        <v>77</v>
      </c>
      <c r="B88" s="15" t="s">
        <v>226</v>
      </c>
      <c r="C88" s="16" t="s">
        <v>218</v>
      </c>
      <c r="D88" s="152" t="s">
        <v>228</v>
      </c>
      <c r="E88" s="17">
        <v>36</v>
      </c>
      <c r="F88" s="15"/>
      <c r="G88" s="150"/>
      <c r="H88" s="149"/>
      <c r="I88" s="151"/>
      <c r="J88" s="151"/>
      <c r="K88" s="149"/>
      <c r="L88" s="149"/>
      <c r="M88" s="149"/>
      <c r="N88" s="149"/>
      <c r="O88" s="149"/>
      <c r="P88" s="89"/>
    </row>
    <row r="89" spans="1:16" s="6" customFormat="1" ht="15">
      <c r="A89" s="14">
        <v>78</v>
      </c>
      <c r="B89" s="15"/>
      <c r="C89" s="163" t="s">
        <v>232</v>
      </c>
      <c r="D89" s="152" t="s">
        <v>76</v>
      </c>
      <c r="E89" s="143">
        <v>49.199999999999996</v>
      </c>
      <c r="F89" s="159"/>
      <c r="G89" s="145"/>
      <c r="H89" s="146"/>
      <c r="I89" s="157"/>
      <c r="J89" s="159"/>
      <c r="K89" s="148"/>
      <c r="L89" s="149"/>
      <c r="M89" s="149"/>
      <c r="N89" s="149"/>
      <c r="O89" s="149"/>
      <c r="P89" s="89"/>
    </row>
    <row r="90" spans="1:16" s="6" customFormat="1" ht="12.75">
      <c r="A90" s="14">
        <v>79</v>
      </c>
      <c r="B90" s="15"/>
      <c r="C90" s="164" t="s">
        <v>179</v>
      </c>
      <c r="D90" s="152" t="s">
        <v>161</v>
      </c>
      <c r="E90" s="143">
        <v>1</v>
      </c>
      <c r="F90" s="154"/>
      <c r="G90" s="145"/>
      <c r="H90" s="146"/>
      <c r="I90" s="157"/>
      <c r="J90" s="159"/>
      <c r="K90" s="148"/>
      <c r="L90" s="149"/>
      <c r="M90" s="149"/>
      <c r="N90" s="149"/>
      <c r="O90" s="149"/>
      <c r="P90" s="89"/>
    </row>
    <row r="91" spans="1:16" s="6" customFormat="1" ht="15">
      <c r="A91" s="14">
        <v>80</v>
      </c>
      <c r="B91" s="15" t="s">
        <v>226</v>
      </c>
      <c r="C91" s="165" t="s">
        <v>180</v>
      </c>
      <c r="D91" s="152" t="s">
        <v>228</v>
      </c>
      <c r="E91" s="143">
        <v>99.8</v>
      </c>
      <c r="F91" s="162"/>
      <c r="G91" s="145"/>
      <c r="H91" s="146"/>
      <c r="I91" s="154"/>
      <c r="J91" s="159"/>
      <c r="K91" s="148"/>
      <c r="L91" s="149"/>
      <c r="M91" s="149"/>
      <c r="N91" s="149"/>
      <c r="O91" s="149"/>
      <c r="P91" s="89"/>
    </row>
    <row r="92" spans="1:16" s="6" customFormat="1" ht="12.75">
      <c r="A92" s="14">
        <v>81</v>
      </c>
      <c r="B92" s="15"/>
      <c r="C92" s="166" t="s">
        <v>181</v>
      </c>
      <c r="D92" s="167" t="s">
        <v>31</v>
      </c>
      <c r="E92" s="143">
        <v>152</v>
      </c>
      <c r="F92" s="159"/>
      <c r="G92" s="145"/>
      <c r="H92" s="159"/>
      <c r="I92" s="154"/>
      <c r="J92" s="159"/>
      <c r="K92" s="148"/>
      <c r="L92" s="149"/>
      <c r="M92" s="149"/>
      <c r="N92" s="149"/>
      <c r="O92" s="149"/>
      <c r="P92" s="89"/>
    </row>
    <row r="93" spans="1:16" s="6" customFormat="1" ht="15">
      <c r="A93" s="14">
        <v>82</v>
      </c>
      <c r="B93" s="15"/>
      <c r="C93" s="166" t="s">
        <v>182</v>
      </c>
      <c r="D93" s="152" t="s">
        <v>228</v>
      </c>
      <c r="E93" s="143">
        <v>107.8</v>
      </c>
      <c r="F93" s="159"/>
      <c r="G93" s="145"/>
      <c r="H93" s="159"/>
      <c r="I93" s="154"/>
      <c r="J93" s="159"/>
      <c r="K93" s="148"/>
      <c r="L93" s="149"/>
      <c r="M93" s="149"/>
      <c r="N93" s="149"/>
      <c r="O93" s="149"/>
      <c r="P93" s="89"/>
    </row>
    <row r="94" spans="1:16" s="6" customFormat="1" ht="15">
      <c r="A94" s="14">
        <v>83</v>
      </c>
      <c r="B94" s="15"/>
      <c r="C94" s="166" t="s">
        <v>183</v>
      </c>
      <c r="D94" s="152" t="s">
        <v>227</v>
      </c>
      <c r="E94" s="143">
        <v>5</v>
      </c>
      <c r="F94" s="159"/>
      <c r="G94" s="145"/>
      <c r="H94" s="159"/>
      <c r="I94" s="154"/>
      <c r="J94" s="159"/>
      <c r="K94" s="148"/>
      <c r="L94" s="149"/>
      <c r="M94" s="149"/>
      <c r="N94" s="149"/>
      <c r="O94" s="149"/>
      <c r="P94" s="89"/>
    </row>
    <row r="95" spans="1:16" s="6" customFormat="1" ht="15">
      <c r="A95" s="14">
        <v>84</v>
      </c>
      <c r="B95" s="15"/>
      <c r="C95" s="166" t="s">
        <v>184</v>
      </c>
      <c r="D95" s="152" t="s">
        <v>227</v>
      </c>
      <c r="E95" s="143">
        <v>10</v>
      </c>
      <c r="F95" s="159"/>
      <c r="G95" s="145"/>
      <c r="H95" s="159"/>
      <c r="I95" s="159"/>
      <c r="J95" s="159"/>
      <c r="K95" s="160"/>
      <c r="L95" s="149"/>
      <c r="M95" s="149"/>
      <c r="N95" s="149"/>
      <c r="O95" s="149"/>
      <c r="P95" s="89"/>
    </row>
    <row r="96" spans="1:16" s="5" customFormat="1" ht="12.75" customHeight="1">
      <c r="A96" s="14">
        <v>85</v>
      </c>
      <c r="B96" s="15"/>
      <c r="C96" s="27" t="s">
        <v>25</v>
      </c>
      <c r="D96" s="27"/>
      <c r="E96" s="13"/>
      <c r="F96" s="13"/>
      <c r="G96" s="88"/>
      <c r="H96" s="89"/>
      <c r="I96" s="87"/>
      <c r="J96" s="87"/>
      <c r="K96" s="89"/>
      <c r="L96" s="89"/>
      <c r="M96" s="89"/>
      <c r="N96" s="89"/>
      <c r="O96" s="89"/>
      <c r="P96" s="89"/>
    </row>
    <row r="97" spans="1:16" s="5" customFormat="1" ht="12.75" customHeight="1">
      <c r="A97" s="14">
        <v>86</v>
      </c>
      <c r="B97" s="15" t="s">
        <v>226</v>
      </c>
      <c r="C97" s="104" t="s">
        <v>185</v>
      </c>
      <c r="D97" s="100" t="s">
        <v>228</v>
      </c>
      <c r="E97" s="168">
        <v>2556</v>
      </c>
      <c r="F97" s="169"/>
      <c r="G97" s="145"/>
      <c r="H97" s="170"/>
      <c r="I97" s="171"/>
      <c r="J97" s="171"/>
      <c r="K97" s="96"/>
      <c r="L97" s="89"/>
      <c r="M97" s="89"/>
      <c r="N97" s="89"/>
      <c r="O97" s="89"/>
      <c r="P97" s="89"/>
    </row>
    <row r="98" spans="1:16" s="5" customFormat="1" ht="12.75" customHeight="1">
      <c r="A98" s="14">
        <v>87</v>
      </c>
      <c r="B98" s="15"/>
      <c r="C98" s="105" t="s">
        <v>186</v>
      </c>
      <c r="D98" s="100" t="s">
        <v>228</v>
      </c>
      <c r="E98" s="168">
        <v>2556</v>
      </c>
      <c r="F98" s="172"/>
      <c r="G98" s="145"/>
      <c r="H98" s="170"/>
      <c r="I98" s="171"/>
      <c r="J98" s="171"/>
      <c r="K98" s="96"/>
      <c r="L98" s="89"/>
      <c r="M98" s="89"/>
      <c r="N98" s="89"/>
      <c r="O98" s="89"/>
      <c r="P98" s="89"/>
    </row>
    <row r="99" spans="1:16" s="5" customFormat="1" ht="12.75" customHeight="1">
      <c r="A99" s="14">
        <v>88</v>
      </c>
      <c r="B99" s="15"/>
      <c r="C99" s="102" t="s">
        <v>187</v>
      </c>
      <c r="D99" s="100" t="s">
        <v>31</v>
      </c>
      <c r="E99" s="173">
        <v>6</v>
      </c>
      <c r="F99" s="173"/>
      <c r="G99" s="145"/>
      <c r="H99" s="173"/>
      <c r="I99" s="173"/>
      <c r="J99" s="173"/>
      <c r="K99" s="96"/>
      <c r="L99" s="89"/>
      <c r="M99" s="89"/>
      <c r="N99" s="89"/>
      <c r="O99" s="89"/>
      <c r="P99" s="89"/>
    </row>
    <row r="100" spans="1:16" s="5" customFormat="1" ht="12.75" customHeight="1">
      <c r="A100" s="14">
        <v>89</v>
      </c>
      <c r="B100" s="15" t="s">
        <v>226</v>
      </c>
      <c r="C100" s="99" t="s">
        <v>188</v>
      </c>
      <c r="D100" s="100" t="s">
        <v>228</v>
      </c>
      <c r="E100" s="173">
        <v>2428.4</v>
      </c>
      <c r="F100" s="172"/>
      <c r="G100" s="145"/>
      <c r="H100" s="170"/>
      <c r="I100" s="174"/>
      <c r="J100" s="175"/>
      <c r="K100" s="95"/>
      <c r="L100" s="89"/>
      <c r="M100" s="89"/>
      <c r="N100" s="89"/>
      <c r="O100" s="89"/>
      <c r="P100" s="89"/>
    </row>
    <row r="101" spans="1:16" s="5" customFormat="1" ht="12.75" customHeight="1">
      <c r="A101" s="14">
        <v>90</v>
      </c>
      <c r="B101" s="15" t="s">
        <v>226</v>
      </c>
      <c r="C101" s="99" t="s">
        <v>189</v>
      </c>
      <c r="D101" s="100" t="s">
        <v>228</v>
      </c>
      <c r="E101" s="173">
        <v>2428.4</v>
      </c>
      <c r="F101" s="173"/>
      <c r="G101" s="145"/>
      <c r="H101" s="170"/>
      <c r="I101" s="174"/>
      <c r="J101" s="175"/>
      <c r="K101" s="96"/>
      <c r="L101" s="89"/>
      <c r="M101" s="89"/>
      <c r="N101" s="89"/>
      <c r="O101" s="89"/>
      <c r="P101" s="89"/>
    </row>
    <row r="102" spans="1:16" s="5" customFormat="1" ht="12.75" customHeight="1">
      <c r="A102" s="14">
        <v>91</v>
      </c>
      <c r="B102" s="15"/>
      <c r="C102" s="103" t="s">
        <v>190</v>
      </c>
      <c r="D102" s="100" t="s">
        <v>76</v>
      </c>
      <c r="E102" s="173">
        <f>E101*0.2</f>
        <v>485.68000000000006</v>
      </c>
      <c r="F102" s="173"/>
      <c r="G102" s="145"/>
      <c r="H102" s="173"/>
      <c r="I102" s="173"/>
      <c r="J102" s="173"/>
      <c r="K102" s="96"/>
      <c r="L102" s="89"/>
      <c r="M102" s="89"/>
      <c r="N102" s="89"/>
      <c r="O102" s="89"/>
      <c r="P102" s="89"/>
    </row>
    <row r="103" spans="1:16" s="5" customFormat="1" ht="12.75" customHeight="1">
      <c r="A103" s="14">
        <v>92</v>
      </c>
      <c r="B103" s="15" t="s">
        <v>226</v>
      </c>
      <c r="C103" s="99" t="s">
        <v>191</v>
      </c>
      <c r="D103" s="100" t="s">
        <v>228</v>
      </c>
      <c r="E103" s="173">
        <v>2428.4</v>
      </c>
      <c r="F103" s="173"/>
      <c r="G103" s="145"/>
      <c r="H103" s="170"/>
      <c r="I103" s="174"/>
      <c r="J103" s="175"/>
      <c r="K103" s="96"/>
      <c r="L103" s="89"/>
      <c r="M103" s="89"/>
      <c r="N103" s="89"/>
      <c r="O103" s="89"/>
      <c r="P103" s="89"/>
    </row>
    <row r="104" spans="1:16" s="5" customFormat="1" ht="12.75" customHeight="1">
      <c r="A104" s="14">
        <v>93</v>
      </c>
      <c r="B104" s="15"/>
      <c r="C104" s="102" t="s">
        <v>192</v>
      </c>
      <c r="D104" s="100" t="s">
        <v>12</v>
      </c>
      <c r="E104" s="173">
        <v>449</v>
      </c>
      <c r="F104" s="173"/>
      <c r="G104" s="145"/>
      <c r="H104" s="173"/>
      <c r="I104" s="173"/>
      <c r="J104" s="173"/>
      <c r="K104" s="96"/>
      <c r="L104" s="89"/>
      <c r="M104" s="89"/>
      <c r="N104" s="89"/>
      <c r="O104" s="89"/>
      <c r="P104" s="89"/>
    </row>
    <row r="105" spans="1:16" s="5" customFormat="1" ht="12.75" customHeight="1">
      <c r="A105" s="14">
        <v>94</v>
      </c>
      <c r="B105" s="15"/>
      <c r="C105" s="103" t="s">
        <v>167</v>
      </c>
      <c r="D105" s="100" t="s">
        <v>228</v>
      </c>
      <c r="E105" s="173">
        <f>E103*1.05</f>
        <v>2549.82</v>
      </c>
      <c r="F105" s="173"/>
      <c r="G105" s="145"/>
      <c r="H105" s="173"/>
      <c r="I105" s="173"/>
      <c r="J105" s="173"/>
      <c r="K105" s="96"/>
      <c r="L105" s="89"/>
      <c r="M105" s="89"/>
      <c r="N105" s="89"/>
      <c r="O105" s="89"/>
      <c r="P105" s="89"/>
    </row>
    <row r="106" spans="1:16" s="5" customFormat="1" ht="12.75" customHeight="1">
      <c r="A106" s="14">
        <v>95</v>
      </c>
      <c r="B106" s="15"/>
      <c r="C106" s="103" t="s">
        <v>230</v>
      </c>
      <c r="D106" s="100" t="s">
        <v>76</v>
      </c>
      <c r="E106" s="173">
        <f>E103*6</f>
        <v>14570.400000000001</v>
      </c>
      <c r="F106" s="173"/>
      <c r="G106" s="145"/>
      <c r="H106" s="173"/>
      <c r="I106" s="173"/>
      <c r="J106" s="173"/>
      <c r="K106" s="96"/>
      <c r="L106" s="89"/>
      <c r="M106" s="89"/>
      <c r="N106" s="89"/>
      <c r="O106" s="89"/>
      <c r="P106" s="89"/>
    </row>
    <row r="107" spans="1:16" s="5" customFormat="1" ht="12.75" customHeight="1">
      <c r="A107" s="14">
        <v>96</v>
      </c>
      <c r="B107" s="15"/>
      <c r="C107" s="103" t="s">
        <v>168</v>
      </c>
      <c r="D107" s="100" t="s">
        <v>31</v>
      </c>
      <c r="E107" s="173">
        <v>14571</v>
      </c>
      <c r="F107" s="173"/>
      <c r="G107" s="145"/>
      <c r="H107" s="173"/>
      <c r="I107" s="173"/>
      <c r="J107" s="173"/>
      <c r="K107" s="95"/>
      <c r="L107" s="89"/>
      <c r="M107" s="89"/>
      <c r="N107" s="89"/>
      <c r="O107" s="89"/>
      <c r="P107" s="89"/>
    </row>
    <row r="108" spans="1:16" s="5" customFormat="1" ht="12.75" customHeight="1">
      <c r="A108" s="14">
        <v>97</v>
      </c>
      <c r="B108" s="15" t="s">
        <v>226</v>
      </c>
      <c r="C108" s="101" t="s">
        <v>219</v>
      </c>
      <c r="D108" s="100" t="s">
        <v>228</v>
      </c>
      <c r="E108" s="173">
        <v>187.2</v>
      </c>
      <c r="F108" s="173"/>
      <c r="G108" s="145"/>
      <c r="H108" s="170"/>
      <c r="I108" s="174"/>
      <c r="J108" s="175"/>
      <c r="K108" s="96"/>
      <c r="L108" s="89"/>
      <c r="M108" s="89"/>
      <c r="N108" s="89"/>
      <c r="O108" s="89"/>
      <c r="P108" s="89"/>
    </row>
    <row r="109" spans="1:16" s="5" customFormat="1" ht="12.75" customHeight="1">
      <c r="A109" s="14">
        <v>98</v>
      </c>
      <c r="B109" s="15"/>
      <c r="C109" s="103" t="s">
        <v>193</v>
      </c>
      <c r="D109" s="100" t="s">
        <v>228</v>
      </c>
      <c r="E109" s="173">
        <f>E108*1.1</f>
        <v>205.92000000000002</v>
      </c>
      <c r="F109" s="173"/>
      <c r="G109" s="145"/>
      <c r="H109" s="173"/>
      <c r="I109" s="173"/>
      <c r="J109" s="173"/>
      <c r="K109" s="96"/>
      <c r="L109" s="89"/>
      <c r="M109" s="89"/>
      <c r="N109" s="89"/>
      <c r="O109" s="89"/>
      <c r="P109" s="89"/>
    </row>
    <row r="110" spans="1:16" s="5" customFormat="1" ht="12.75" customHeight="1">
      <c r="A110" s="14">
        <v>99</v>
      </c>
      <c r="B110" s="15"/>
      <c r="C110" s="103" t="s">
        <v>230</v>
      </c>
      <c r="D110" s="100" t="s">
        <v>76</v>
      </c>
      <c r="E110" s="173">
        <f>E108*6</f>
        <v>1123.1999999999998</v>
      </c>
      <c r="F110" s="173"/>
      <c r="G110" s="145"/>
      <c r="H110" s="173"/>
      <c r="I110" s="173"/>
      <c r="J110" s="173"/>
      <c r="K110" s="96"/>
      <c r="L110" s="89"/>
      <c r="M110" s="89"/>
      <c r="N110" s="89"/>
      <c r="O110" s="89"/>
      <c r="P110" s="89"/>
    </row>
    <row r="111" spans="1:16" s="5" customFormat="1" ht="12.75" customHeight="1">
      <c r="A111" s="14">
        <v>100</v>
      </c>
      <c r="B111" s="15" t="s">
        <v>226</v>
      </c>
      <c r="C111" s="101" t="s">
        <v>194</v>
      </c>
      <c r="D111" s="100" t="s">
        <v>228</v>
      </c>
      <c r="E111" s="173">
        <f>E108+E103</f>
        <v>2615.6</v>
      </c>
      <c r="F111" s="173"/>
      <c r="G111" s="145"/>
      <c r="H111" s="170"/>
      <c r="I111" s="174"/>
      <c r="J111" s="175"/>
      <c r="K111" s="95"/>
      <c r="L111" s="89"/>
      <c r="M111" s="89"/>
      <c r="N111" s="89"/>
      <c r="O111" s="89"/>
      <c r="P111" s="89"/>
    </row>
    <row r="112" spans="1:16" s="5" customFormat="1" ht="12.75" customHeight="1">
      <c r="A112" s="14">
        <v>101</v>
      </c>
      <c r="B112" s="15"/>
      <c r="C112" s="103" t="s">
        <v>234</v>
      </c>
      <c r="D112" s="100" t="s">
        <v>31</v>
      </c>
      <c r="E112" s="173">
        <f>E111*6</f>
        <v>15693.599999999999</v>
      </c>
      <c r="F112" s="173"/>
      <c r="G112" s="145"/>
      <c r="H112" s="173"/>
      <c r="I112" s="176"/>
      <c r="J112" s="173"/>
      <c r="K112" s="96"/>
      <c r="L112" s="89"/>
      <c r="M112" s="89"/>
      <c r="N112" s="89"/>
      <c r="O112" s="89"/>
      <c r="P112" s="89"/>
    </row>
    <row r="113" spans="1:16" s="5" customFormat="1" ht="12.75" customHeight="1">
      <c r="A113" s="14">
        <v>102</v>
      </c>
      <c r="B113" s="15"/>
      <c r="C113" s="102" t="s">
        <v>236</v>
      </c>
      <c r="D113" s="100" t="s">
        <v>228</v>
      </c>
      <c r="E113" s="173">
        <f>E111*1.1</f>
        <v>2877.1600000000003</v>
      </c>
      <c r="F113" s="173"/>
      <c r="G113" s="145"/>
      <c r="H113" s="173"/>
      <c r="I113" s="176"/>
      <c r="J113" s="173"/>
      <c r="K113" s="96"/>
      <c r="L113" s="89"/>
      <c r="M113" s="89"/>
      <c r="N113" s="89"/>
      <c r="O113" s="89"/>
      <c r="P113" s="89"/>
    </row>
    <row r="114" spans="1:16" s="5" customFormat="1" ht="12.75" customHeight="1">
      <c r="A114" s="14">
        <v>103</v>
      </c>
      <c r="B114" s="15"/>
      <c r="C114" s="103" t="s">
        <v>195</v>
      </c>
      <c r="D114" s="100" t="s">
        <v>12</v>
      </c>
      <c r="E114" s="173">
        <v>1248</v>
      </c>
      <c r="F114" s="173"/>
      <c r="G114" s="145"/>
      <c r="H114" s="173"/>
      <c r="I114" s="173"/>
      <c r="J114" s="173"/>
      <c r="K114" s="96"/>
      <c r="L114" s="89"/>
      <c r="M114" s="89"/>
      <c r="N114" s="89"/>
      <c r="O114" s="89"/>
      <c r="P114" s="89"/>
    </row>
    <row r="115" spans="1:16" s="5" customFormat="1" ht="12.75" customHeight="1">
      <c r="A115" s="14">
        <v>104</v>
      </c>
      <c r="B115" s="15"/>
      <c r="C115" s="103" t="s">
        <v>175</v>
      </c>
      <c r="D115" s="100" t="s">
        <v>12</v>
      </c>
      <c r="E115" s="173">
        <v>495</v>
      </c>
      <c r="F115" s="173"/>
      <c r="G115" s="145"/>
      <c r="H115" s="173"/>
      <c r="I115" s="173"/>
      <c r="J115" s="173"/>
      <c r="K115" s="96"/>
      <c r="L115" s="89"/>
      <c r="M115" s="89"/>
      <c r="N115" s="89"/>
      <c r="O115" s="89"/>
      <c r="P115" s="89"/>
    </row>
    <row r="116" spans="1:16" s="5" customFormat="1" ht="12.75" customHeight="1">
      <c r="A116" s="14">
        <v>105</v>
      </c>
      <c r="B116" s="15" t="s">
        <v>226</v>
      </c>
      <c r="C116" s="101" t="s">
        <v>196</v>
      </c>
      <c r="D116" s="100" t="s">
        <v>228</v>
      </c>
      <c r="E116" s="173">
        <f>E111</f>
        <v>2615.6</v>
      </c>
      <c r="F116" s="173"/>
      <c r="G116" s="145"/>
      <c r="H116" s="170"/>
      <c r="I116" s="174"/>
      <c r="J116" s="175"/>
      <c r="K116" s="96"/>
      <c r="L116" s="89"/>
      <c r="M116" s="89"/>
      <c r="N116" s="89"/>
      <c r="O116" s="89"/>
      <c r="P116" s="89"/>
    </row>
    <row r="117" spans="1:16" s="5" customFormat="1" ht="12.75" customHeight="1">
      <c r="A117" s="14">
        <v>106</v>
      </c>
      <c r="B117" s="15"/>
      <c r="C117" s="102" t="s">
        <v>229</v>
      </c>
      <c r="D117" s="100" t="s">
        <v>76</v>
      </c>
      <c r="E117" s="173">
        <f>E116*0.2</f>
        <v>523.12</v>
      </c>
      <c r="F117" s="173"/>
      <c r="G117" s="145"/>
      <c r="H117" s="173"/>
      <c r="I117" s="173"/>
      <c r="J117" s="173"/>
      <c r="K117" s="96"/>
      <c r="L117" s="89"/>
      <c r="M117" s="89"/>
      <c r="N117" s="89"/>
      <c r="O117" s="89"/>
      <c r="P117" s="89"/>
    </row>
    <row r="118" spans="1:16" s="5" customFormat="1" ht="12.75" customHeight="1">
      <c r="A118" s="14">
        <v>107</v>
      </c>
      <c r="B118" s="15"/>
      <c r="C118" s="102" t="s">
        <v>237</v>
      </c>
      <c r="D118" s="100" t="s">
        <v>76</v>
      </c>
      <c r="E118" s="173">
        <f>E116*3.2</f>
        <v>8369.92</v>
      </c>
      <c r="F118" s="173"/>
      <c r="G118" s="145"/>
      <c r="H118" s="173"/>
      <c r="I118" s="173"/>
      <c r="J118" s="173"/>
      <c r="K118" s="95"/>
      <c r="L118" s="89"/>
      <c r="M118" s="89"/>
      <c r="N118" s="89"/>
      <c r="O118" s="89"/>
      <c r="P118" s="89"/>
    </row>
    <row r="119" spans="1:16" s="6" customFormat="1" ht="12.75">
      <c r="A119" s="14">
        <v>108</v>
      </c>
      <c r="B119" s="15" t="s">
        <v>226</v>
      </c>
      <c r="C119" s="27" t="s">
        <v>130</v>
      </c>
      <c r="D119" s="27"/>
      <c r="E119" s="13"/>
      <c r="F119" s="15"/>
      <c r="G119" s="88"/>
      <c r="H119" s="89"/>
      <c r="I119" s="87"/>
      <c r="J119" s="87"/>
      <c r="K119" s="89"/>
      <c r="L119" s="89"/>
      <c r="M119" s="89"/>
      <c r="N119" s="89"/>
      <c r="O119" s="89"/>
      <c r="P119" s="89"/>
    </row>
    <row r="120" spans="1:16" s="6" customFormat="1" ht="15">
      <c r="A120" s="14">
        <v>109</v>
      </c>
      <c r="B120" s="15" t="s">
        <v>226</v>
      </c>
      <c r="C120" s="16" t="s">
        <v>131</v>
      </c>
      <c r="D120" s="100" t="s">
        <v>228</v>
      </c>
      <c r="E120" s="17">
        <v>3.15</v>
      </c>
      <c r="F120" s="15"/>
      <c r="G120" s="88"/>
      <c r="H120" s="89"/>
      <c r="I120" s="87"/>
      <c r="J120" s="87"/>
      <c r="K120" s="89"/>
      <c r="L120" s="89"/>
      <c r="M120" s="89"/>
      <c r="N120" s="89"/>
      <c r="O120" s="89"/>
      <c r="P120" s="89"/>
    </row>
    <row r="121" spans="1:16" s="6" customFormat="1" ht="15">
      <c r="A121" s="14">
        <v>110</v>
      </c>
      <c r="B121" s="15" t="s">
        <v>226</v>
      </c>
      <c r="C121" s="16" t="s">
        <v>220</v>
      </c>
      <c r="D121" s="100" t="s">
        <v>228</v>
      </c>
      <c r="E121" s="17">
        <f>E120</f>
        <v>3.15</v>
      </c>
      <c r="F121" s="173"/>
      <c r="G121" s="88"/>
      <c r="H121" s="89"/>
      <c r="I121" s="87"/>
      <c r="J121" s="87"/>
      <c r="K121" s="89"/>
      <c r="L121" s="89"/>
      <c r="M121" s="89"/>
      <c r="N121" s="89"/>
      <c r="O121" s="89"/>
      <c r="P121" s="89"/>
    </row>
    <row r="122" spans="1:16" s="6" customFormat="1" ht="15">
      <c r="A122" s="14">
        <v>111</v>
      </c>
      <c r="B122" s="15" t="s">
        <v>226</v>
      </c>
      <c r="C122" s="103" t="s">
        <v>221</v>
      </c>
      <c r="D122" s="100" t="s">
        <v>228</v>
      </c>
      <c r="E122" s="173">
        <f>E121*1.1</f>
        <v>3.4650000000000003</v>
      </c>
      <c r="F122" s="173"/>
      <c r="G122" s="145"/>
      <c r="H122" s="173"/>
      <c r="I122" s="173"/>
      <c r="J122" s="173"/>
      <c r="K122" s="96"/>
      <c r="L122" s="89"/>
      <c r="M122" s="89"/>
      <c r="N122" s="89"/>
      <c r="O122" s="89"/>
      <c r="P122" s="89"/>
    </row>
    <row r="123" spans="1:16" s="6" customFormat="1" ht="15">
      <c r="A123" s="14">
        <v>112</v>
      </c>
      <c r="B123" s="15"/>
      <c r="C123" s="103" t="s">
        <v>230</v>
      </c>
      <c r="D123" s="100" t="s">
        <v>76</v>
      </c>
      <c r="E123" s="173">
        <f>E121*6</f>
        <v>18.9</v>
      </c>
      <c r="F123" s="173"/>
      <c r="G123" s="145"/>
      <c r="H123" s="173"/>
      <c r="I123" s="173"/>
      <c r="J123" s="173"/>
      <c r="K123" s="96"/>
      <c r="L123" s="89"/>
      <c r="M123" s="89"/>
      <c r="N123" s="89"/>
      <c r="O123" s="89"/>
      <c r="P123" s="89"/>
    </row>
    <row r="124" spans="1:16" s="6" customFormat="1" ht="12.75">
      <c r="A124" s="14">
        <v>113</v>
      </c>
      <c r="B124" s="15"/>
      <c r="C124" s="103" t="s">
        <v>222</v>
      </c>
      <c r="D124" s="100" t="s">
        <v>31</v>
      </c>
      <c r="E124" s="173">
        <f>E120*6</f>
        <v>18.9</v>
      </c>
      <c r="F124" s="173"/>
      <c r="G124" s="145"/>
      <c r="H124" s="173"/>
      <c r="I124" s="173"/>
      <c r="J124" s="173"/>
      <c r="K124" s="95"/>
      <c r="L124" s="89"/>
      <c r="M124" s="89"/>
      <c r="N124" s="89"/>
      <c r="O124" s="89"/>
      <c r="P124" s="89"/>
    </row>
    <row r="125" spans="1:16" s="6" customFormat="1" ht="15">
      <c r="A125" s="14">
        <v>114</v>
      </c>
      <c r="B125" s="15" t="s">
        <v>226</v>
      </c>
      <c r="C125" s="101" t="s">
        <v>194</v>
      </c>
      <c r="D125" s="100" t="s">
        <v>228</v>
      </c>
      <c r="E125" s="173">
        <f>E121</f>
        <v>3.15</v>
      </c>
      <c r="F125" s="173"/>
      <c r="G125" s="145"/>
      <c r="H125" s="170"/>
      <c r="I125" s="174"/>
      <c r="J125" s="175"/>
      <c r="K125" s="95"/>
      <c r="L125" s="89"/>
      <c r="M125" s="89"/>
      <c r="N125" s="89"/>
      <c r="O125" s="89"/>
      <c r="P125" s="89"/>
    </row>
    <row r="126" spans="1:16" s="6" customFormat="1" ht="15">
      <c r="A126" s="14">
        <v>115</v>
      </c>
      <c r="B126" s="15"/>
      <c r="C126" s="103" t="s">
        <v>234</v>
      </c>
      <c r="D126" s="100" t="s">
        <v>31</v>
      </c>
      <c r="E126" s="173">
        <f>E125*6</f>
        <v>18.9</v>
      </c>
      <c r="F126" s="173"/>
      <c r="G126" s="145"/>
      <c r="H126" s="173"/>
      <c r="I126" s="176"/>
      <c r="J126" s="173"/>
      <c r="K126" s="96"/>
      <c r="L126" s="89"/>
      <c r="M126" s="89"/>
      <c r="N126" s="89"/>
      <c r="O126" s="89"/>
      <c r="P126" s="89"/>
    </row>
    <row r="127" spans="1:16" s="6" customFormat="1" ht="15">
      <c r="A127" s="14">
        <v>116</v>
      </c>
      <c r="B127" s="15"/>
      <c r="C127" s="102" t="s">
        <v>236</v>
      </c>
      <c r="D127" s="100" t="s">
        <v>228</v>
      </c>
      <c r="E127" s="173">
        <f>E125*1.1</f>
        <v>3.4650000000000003</v>
      </c>
      <c r="F127" s="173"/>
      <c r="G127" s="145"/>
      <c r="H127" s="173"/>
      <c r="I127" s="176"/>
      <c r="J127" s="173"/>
      <c r="K127" s="96"/>
      <c r="L127" s="89"/>
      <c r="M127" s="89"/>
      <c r="N127" s="89"/>
      <c r="O127" s="89"/>
      <c r="P127" s="89"/>
    </row>
    <row r="128" spans="1:16" s="6" customFormat="1" ht="15">
      <c r="A128" s="14">
        <v>117</v>
      </c>
      <c r="B128" s="15" t="s">
        <v>226</v>
      </c>
      <c r="C128" s="101" t="s">
        <v>196</v>
      </c>
      <c r="D128" s="100" t="s">
        <v>228</v>
      </c>
      <c r="E128" s="173">
        <f>E125</f>
        <v>3.15</v>
      </c>
      <c r="F128" s="173"/>
      <c r="G128" s="145"/>
      <c r="H128" s="170"/>
      <c r="I128" s="174"/>
      <c r="J128" s="175"/>
      <c r="K128" s="96"/>
      <c r="L128" s="89"/>
      <c r="M128" s="89"/>
      <c r="N128" s="89"/>
      <c r="O128" s="89"/>
      <c r="P128" s="89"/>
    </row>
    <row r="129" spans="1:16" s="6" customFormat="1" ht="15">
      <c r="A129" s="14">
        <v>118</v>
      </c>
      <c r="B129" s="15"/>
      <c r="C129" s="102" t="s">
        <v>229</v>
      </c>
      <c r="D129" s="100" t="s">
        <v>76</v>
      </c>
      <c r="E129" s="173">
        <f>E128*0.2</f>
        <v>0.63</v>
      </c>
      <c r="F129" s="173"/>
      <c r="G129" s="145"/>
      <c r="H129" s="173"/>
      <c r="I129" s="173"/>
      <c r="J129" s="173"/>
      <c r="K129" s="96"/>
      <c r="L129" s="89"/>
      <c r="M129" s="89"/>
      <c r="N129" s="89"/>
      <c r="O129" s="89"/>
      <c r="P129" s="89"/>
    </row>
    <row r="130" spans="1:16" s="6" customFormat="1" ht="15">
      <c r="A130" s="14">
        <v>119</v>
      </c>
      <c r="B130" s="15"/>
      <c r="C130" s="102" t="s">
        <v>237</v>
      </c>
      <c r="D130" s="100" t="s">
        <v>76</v>
      </c>
      <c r="E130" s="173">
        <f>E128*3.2</f>
        <v>10.08</v>
      </c>
      <c r="F130" s="173"/>
      <c r="G130" s="145"/>
      <c r="H130" s="173"/>
      <c r="I130" s="173"/>
      <c r="J130" s="173"/>
      <c r="K130" s="95"/>
      <c r="L130" s="89"/>
      <c r="M130" s="89"/>
      <c r="N130" s="89"/>
      <c r="O130" s="89"/>
      <c r="P130" s="89"/>
    </row>
    <row r="131" spans="1:16" s="6" customFormat="1" ht="12.75">
      <c r="A131" s="14">
        <v>120</v>
      </c>
      <c r="B131" s="15" t="s">
        <v>226</v>
      </c>
      <c r="C131" s="16" t="s">
        <v>35</v>
      </c>
      <c r="D131" s="15" t="s">
        <v>30</v>
      </c>
      <c r="E131" s="17">
        <v>1</v>
      </c>
      <c r="F131" s="15"/>
      <c r="G131" s="88"/>
      <c r="H131" s="89"/>
      <c r="I131" s="87"/>
      <c r="J131" s="87"/>
      <c r="K131" s="89"/>
      <c r="L131" s="89"/>
      <c r="M131" s="89"/>
      <c r="N131" s="89"/>
      <c r="O131" s="89"/>
      <c r="P131" s="89"/>
    </row>
    <row r="132" spans="1:16" s="5" customFormat="1" ht="12.75" customHeight="1">
      <c r="A132" s="14">
        <v>121</v>
      </c>
      <c r="B132" s="15" t="s">
        <v>226</v>
      </c>
      <c r="C132" s="249" t="s">
        <v>69</v>
      </c>
      <c r="D132" s="249"/>
      <c r="E132" s="249"/>
      <c r="F132" s="13"/>
      <c r="G132" s="88"/>
      <c r="H132" s="89"/>
      <c r="I132" s="87"/>
      <c r="J132" s="87"/>
      <c r="K132" s="89"/>
      <c r="L132" s="89"/>
      <c r="M132" s="89"/>
      <c r="N132" s="89"/>
      <c r="O132" s="89"/>
      <c r="P132" s="89"/>
    </row>
    <row r="133" spans="1:16" s="5" customFormat="1" ht="12.75" customHeight="1">
      <c r="A133" s="14">
        <v>122</v>
      </c>
      <c r="B133" s="15" t="s">
        <v>226</v>
      </c>
      <c r="C133" s="16" t="s">
        <v>72</v>
      </c>
      <c r="D133" s="100" t="s">
        <v>228</v>
      </c>
      <c r="E133" s="17">
        <v>700</v>
      </c>
      <c r="F133" s="15"/>
      <c r="G133" s="88"/>
      <c r="H133" s="89"/>
      <c r="I133" s="87"/>
      <c r="J133" s="87"/>
      <c r="K133" s="89"/>
      <c r="L133" s="89"/>
      <c r="M133" s="89"/>
      <c r="N133" s="89"/>
      <c r="O133" s="89"/>
      <c r="P133" s="89"/>
    </row>
    <row r="134" spans="1:16" s="5" customFormat="1" ht="12.75" customHeight="1">
      <c r="A134" s="14">
        <v>123</v>
      </c>
      <c r="B134" s="15" t="s">
        <v>226</v>
      </c>
      <c r="C134" s="16" t="s">
        <v>73</v>
      </c>
      <c r="D134" s="100" t="s">
        <v>228</v>
      </c>
      <c r="E134" s="17">
        <v>700</v>
      </c>
      <c r="F134" s="13"/>
      <c r="G134" s="88"/>
      <c r="H134" s="89"/>
      <c r="I134" s="87"/>
      <c r="J134" s="87"/>
      <c r="K134" s="89"/>
      <c r="L134" s="89"/>
      <c r="M134" s="89"/>
      <c r="N134" s="89"/>
      <c r="O134" s="89"/>
      <c r="P134" s="89"/>
    </row>
    <row r="135" spans="1:16" s="5" customFormat="1" ht="12.75" customHeight="1">
      <c r="A135" s="14">
        <v>124</v>
      </c>
      <c r="B135" s="15" t="s">
        <v>226</v>
      </c>
      <c r="C135" s="16" t="s">
        <v>74</v>
      </c>
      <c r="D135" s="100" t="s">
        <v>228</v>
      </c>
      <c r="E135" s="17">
        <v>498</v>
      </c>
      <c r="F135" s="15"/>
      <c r="G135" s="88"/>
      <c r="H135" s="89"/>
      <c r="I135" s="87"/>
      <c r="J135" s="87"/>
      <c r="K135" s="89"/>
      <c r="L135" s="89"/>
      <c r="M135" s="89"/>
      <c r="N135" s="89"/>
      <c r="O135" s="89"/>
      <c r="P135" s="89"/>
    </row>
    <row r="136" spans="1:16" s="5" customFormat="1" ht="12.75" customHeight="1">
      <c r="A136" s="14">
        <v>125</v>
      </c>
      <c r="B136" s="15" t="s">
        <v>226</v>
      </c>
      <c r="C136" s="16" t="s">
        <v>75</v>
      </c>
      <c r="D136" s="100" t="s">
        <v>228</v>
      </c>
      <c r="E136" s="17">
        <v>700</v>
      </c>
      <c r="F136" s="15"/>
      <c r="G136" s="88"/>
      <c r="H136" s="89"/>
      <c r="I136" s="87"/>
      <c r="J136" s="87"/>
      <c r="K136" s="90"/>
      <c r="L136" s="89"/>
      <c r="M136" s="89"/>
      <c r="N136" s="89"/>
      <c r="O136" s="89"/>
      <c r="P136" s="89"/>
    </row>
    <row r="137" spans="1:16" s="6" customFormat="1" ht="25.5">
      <c r="A137" s="14">
        <v>126</v>
      </c>
      <c r="B137" s="15" t="s">
        <v>226</v>
      </c>
      <c r="C137" s="16" t="s">
        <v>77</v>
      </c>
      <c r="D137" s="15" t="s">
        <v>76</v>
      </c>
      <c r="E137" s="17">
        <v>71.4</v>
      </c>
      <c r="F137" s="15"/>
      <c r="G137" s="88"/>
      <c r="H137" s="89"/>
      <c r="I137" s="87"/>
      <c r="J137" s="87"/>
      <c r="K137" s="89"/>
      <c r="L137" s="89"/>
      <c r="M137" s="89"/>
      <c r="N137" s="89"/>
      <c r="O137" s="89"/>
      <c r="P137" s="89"/>
    </row>
    <row r="138" spans="1:16" s="6" customFormat="1" ht="15">
      <c r="A138" s="14">
        <v>127</v>
      </c>
      <c r="B138" s="15" t="s">
        <v>226</v>
      </c>
      <c r="C138" s="16" t="s">
        <v>78</v>
      </c>
      <c r="D138" s="152" t="s">
        <v>227</v>
      </c>
      <c r="E138" s="17">
        <v>3.4</v>
      </c>
      <c r="F138" s="15"/>
      <c r="G138" s="88"/>
      <c r="H138" s="89"/>
      <c r="I138" s="87"/>
      <c r="J138" s="87"/>
      <c r="K138" s="89"/>
      <c r="L138" s="89"/>
      <c r="M138" s="89"/>
      <c r="N138" s="89"/>
      <c r="O138" s="89"/>
      <c r="P138" s="89"/>
    </row>
    <row r="139" spans="1:16" s="5" customFormat="1" ht="15">
      <c r="A139" s="14">
        <v>128</v>
      </c>
      <c r="B139" s="15" t="s">
        <v>226</v>
      </c>
      <c r="C139" s="16" t="s">
        <v>79</v>
      </c>
      <c r="D139" s="100" t="s">
        <v>228</v>
      </c>
      <c r="E139" s="17">
        <v>700</v>
      </c>
      <c r="F139" s="15"/>
      <c r="G139" s="88"/>
      <c r="H139" s="89"/>
      <c r="I139" s="87"/>
      <c r="J139" s="87"/>
      <c r="K139" s="89"/>
      <c r="L139" s="89"/>
      <c r="M139" s="89"/>
      <c r="N139" s="89"/>
      <c r="O139" s="89"/>
      <c r="P139" s="89"/>
    </row>
    <row r="140" spans="1:16" s="6" customFormat="1" ht="15">
      <c r="A140" s="14">
        <v>129</v>
      </c>
      <c r="B140" s="15" t="s">
        <v>226</v>
      </c>
      <c r="C140" s="16" t="s">
        <v>80</v>
      </c>
      <c r="D140" s="100" t="s">
        <v>228</v>
      </c>
      <c r="E140" s="17">
        <v>700</v>
      </c>
      <c r="F140" s="15"/>
      <c r="G140" s="88"/>
      <c r="H140" s="89"/>
      <c r="I140" s="87"/>
      <c r="J140" s="87"/>
      <c r="K140" s="89"/>
      <c r="L140" s="89"/>
      <c r="M140" s="89"/>
      <c r="N140" s="89"/>
      <c r="O140" s="89"/>
      <c r="P140" s="89"/>
    </row>
    <row r="141" spans="1:16" s="6" customFormat="1" ht="15">
      <c r="A141" s="14">
        <v>130</v>
      </c>
      <c r="B141" s="15" t="s">
        <v>226</v>
      </c>
      <c r="C141" s="98" t="s">
        <v>164</v>
      </c>
      <c r="D141" s="100" t="s">
        <v>228</v>
      </c>
      <c r="E141" s="17">
        <v>700</v>
      </c>
      <c r="F141" s="15"/>
      <c r="G141" s="145"/>
      <c r="H141" s="177"/>
      <c r="I141" s="178"/>
      <c r="J141" s="179"/>
      <c r="K141" s="89"/>
      <c r="L141" s="89"/>
      <c r="M141" s="89"/>
      <c r="N141" s="89"/>
      <c r="O141" s="89"/>
      <c r="P141" s="89"/>
    </row>
    <row r="142" spans="1:16" s="6" customFormat="1" ht="51">
      <c r="A142" s="14">
        <v>131</v>
      </c>
      <c r="B142" s="15" t="s">
        <v>226</v>
      </c>
      <c r="C142" s="16" t="s">
        <v>166</v>
      </c>
      <c r="D142" s="100" t="s">
        <v>228</v>
      </c>
      <c r="E142" s="17">
        <f>E141</f>
        <v>700</v>
      </c>
      <c r="F142" s="180"/>
      <c r="G142" s="88"/>
      <c r="H142" s="177"/>
      <c r="I142" s="178"/>
      <c r="J142" s="179"/>
      <c r="K142" s="90"/>
      <c r="L142" s="89"/>
      <c r="M142" s="89"/>
      <c r="N142" s="89"/>
      <c r="O142" s="89"/>
      <c r="P142" s="89"/>
    </row>
    <row r="143" spans="1:16" s="6" customFormat="1" ht="15">
      <c r="A143" s="14">
        <v>132</v>
      </c>
      <c r="B143" s="15" t="s">
        <v>226</v>
      </c>
      <c r="C143" s="16" t="s">
        <v>81</v>
      </c>
      <c r="D143" s="100" t="s">
        <v>228</v>
      </c>
      <c r="E143" s="17">
        <f>E142</f>
        <v>700</v>
      </c>
      <c r="F143" s="15"/>
      <c r="G143" s="88"/>
      <c r="H143" s="89"/>
      <c r="I143" s="87"/>
      <c r="J143" s="87"/>
      <c r="K143" s="89"/>
      <c r="L143" s="89"/>
      <c r="M143" s="89"/>
      <c r="N143" s="89"/>
      <c r="O143" s="89"/>
      <c r="P143" s="89"/>
    </row>
    <row r="144" spans="1:16" s="6" customFormat="1" ht="25.5">
      <c r="A144" s="14">
        <v>133</v>
      </c>
      <c r="B144" s="15" t="s">
        <v>226</v>
      </c>
      <c r="C144" s="16" t="s">
        <v>145</v>
      </c>
      <c r="D144" s="100" t="s">
        <v>228</v>
      </c>
      <c r="E144" s="17">
        <v>154.6</v>
      </c>
      <c r="F144" s="15"/>
      <c r="G144" s="88"/>
      <c r="H144" s="89"/>
      <c r="I144" s="87"/>
      <c r="J144" s="87"/>
      <c r="K144" s="89"/>
      <c r="L144" s="89"/>
      <c r="M144" s="89"/>
      <c r="N144" s="89"/>
      <c r="O144" s="89"/>
      <c r="P144" s="89"/>
    </row>
    <row r="145" spans="1:16" s="6" customFormat="1" ht="25.5">
      <c r="A145" s="14">
        <v>134</v>
      </c>
      <c r="B145" s="15" t="s">
        <v>226</v>
      </c>
      <c r="C145" s="16" t="s">
        <v>146</v>
      </c>
      <c r="D145" s="15" t="s">
        <v>12</v>
      </c>
      <c r="E145" s="17">
        <v>145</v>
      </c>
      <c r="F145" s="180"/>
      <c r="G145" s="145"/>
      <c r="H145" s="177"/>
      <c r="I145" s="178"/>
      <c r="J145" s="179"/>
      <c r="K145" s="89"/>
      <c r="L145" s="89"/>
      <c r="M145" s="89"/>
      <c r="N145" s="89"/>
      <c r="O145" s="89"/>
      <c r="P145" s="89"/>
    </row>
    <row r="146" spans="1:16" s="6" customFormat="1" ht="12.75">
      <c r="A146" s="14">
        <v>135</v>
      </c>
      <c r="B146" s="15" t="s">
        <v>226</v>
      </c>
      <c r="C146" s="16" t="s">
        <v>82</v>
      </c>
      <c r="D146" s="15" t="s">
        <v>5</v>
      </c>
      <c r="E146" s="17">
        <v>3</v>
      </c>
      <c r="F146" s="15"/>
      <c r="G146" s="88"/>
      <c r="H146" s="89"/>
      <c r="I146" s="87"/>
      <c r="J146" s="87"/>
      <c r="K146" s="89"/>
      <c r="L146" s="89"/>
      <c r="M146" s="89"/>
      <c r="N146" s="89"/>
      <c r="O146" s="89"/>
      <c r="P146" s="89"/>
    </row>
    <row r="147" spans="1:16" s="6" customFormat="1" ht="12.75">
      <c r="A147" s="14">
        <v>136</v>
      </c>
      <c r="B147" s="15" t="s">
        <v>226</v>
      </c>
      <c r="C147" s="16" t="s">
        <v>83</v>
      </c>
      <c r="D147" s="15" t="s">
        <v>5</v>
      </c>
      <c r="E147" s="17">
        <v>9</v>
      </c>
      <c r="F147" s="15"/>
      <c r="G147" s="88"/>
      <c r="H147" s="89"/>
      <c r="I147" s="87"/>
      <c r="J147" s="87"/>
      <c r="K147" s="89"/>
      <c r="L147" s="89"/>
      <c r="M147" s="89"/>
      <c r="N147" s="89"/>
      <c r="O147" s="89"/>
      <c r="P147" s="89"/>
    </row>
    <row r="148" spans="1:16" s="6" customFormat="1" ht="15">
      <c r="A148" s="14">
        <v>137</v>
      </c>
      <c r="B148" s="15" t="s">
        <v>226</v>
      </c>
      <c r="C148" s="16" t="s">
        <v>84</v>
      </c>
      <c r="D148" s="100" t="s">
        <v>228</v>
      </c>
      <c r="E148" s="17">
        <v>475</v>
      </c>
      <c r="F148" s="15"/>
      <c r="G148" s="88"/>
      <c r="H148" s="89"/>
      <c r="I148" s="87"/>
      <c r="J148" s="87"/>
      <c r="K148" s="90"/>
      <c r="L148" s="89"/>
      <c r="M148" s="89"/>
      <c r="N148" s="89"/>
      <c r="O148" s="89"/>
      <c r="P148" s="89"/>
    </row>
    <row r="149" spans="1:16" s="6" customFormat="1" ht="12.75">
      <c r="A149" s="14">
        <v>138</v>
      </c>
      <c r="B149" s="15" t="s">
        <v>226</v>
      </c>
      <c r="C149" s="16" t="s">
        <v>85</v>
      </c>
      <c r="D149" s="15" t="s">
        <v>12</v>
      </c>
      <c r="E149" s="17">
        <v>70.3</v>
      </c>
      <c r="F149" s="15"/>
      <c r="G149" s="88"/>
      <c r="H149" s="89"/>
      <c r="I149" s="87"/>
      <c r="J149" s="87"/>
      <c r="K149" s="89"/>
      <c r="L149" s="89"/>
      <c r="M149" s="89"/>
      <c r="N149" s="89"/>
      <c r="O149" s="89"/>
      <c r="P149" s="89"/>
    </row>
    <row r="150" spans="1:16" s="6" customFormat="1" ht="15">
      <c r="A150" s="14">
        <v>139</v>
      </c>
      <c r="B150" s="15" t="s">
        <v>226</v>
      </c>
      <c r="C150" s="16" t="s">
        <v>86</v>
      </c>
      <c r="D150" s="100" t="s">
        <v>228</v>
      </c>
      <c r="E150" s="17">
        <v>19</v>
      </c>
      <c r="F150" s="15"/>
      <c r="G150" s="88"/>
      <c r="H150" s="89"/>
      <c r="I150" s="87"/>
      <c r="J150" s="87"/>
      <c r="K150" s="89"/>
      <c r="L150" s="89"/>
      <c r="M150" s="89"/>
      <c r="N150" s="89"/>
      <c r="O150" s="89"/>
      <c r="P150" s="89"/>
    </row>
    <row r="151" spans="1:16" s="6" customFormat="1" ht="25.5">
      <c r="A151" s="14">
        <v>140</v>
      </c>
      <c r="B151" s="15" t="s">
        <v>226</v>
      </c>
      <c r="C151" s="16" t="s">
        <v>129</v>
      </c>
      <c r="D151" s="100" t="s">
        <v>228</v>
      </c>
      <c r="E151" s="17">
        <v>89.36</v>
      </c>
      <c r="F151" s="15"/>
      <c r="G151" s="88"/>
      <c r="H151" s="89"/>
      <c r="I151" s="87"/>
      <c r="J151" s="87"/>
      <c r="K151" s="89"/>
      <c r="L151" s="89"/>
      <c r="M151" s="89"/>
      <c r="N151" s="89"/>
      <c r="O151" s="89"/>
      <c r="P151" s="89"/>
    </row>
    <row r="152" spans="1:16" s="6" customFormat="1" ht="12.75">
      <c r="A152" s="14">
        <v>141</v>
      </c>
      <c r="B152" s="15" t="s">
        <v>226</v>
      </c>
      <c r="C152" s="16" t="s">
        <v>27</v>
      </c>
      <c r="D152" s="15" t="s">
        <v>28</v>
      </c>
      <c r="E152" s="17">
        <v>1</v>
      </c>
      <c r="F152" s="15"/>
      <c r="G152" s="88"/>
      <c r="H152" s="89"/>
      <c r="I152" s="87"/>
      <c r="J152" s="87"/>
      <c r="K152" s="89"/>
      <c r="L152" s="89"/>
      <c r="M152" s="89"/>
      <c r="N152" s="89"/>
      <c r="O152" s="89"/>
      <c r="P152" s="89"/>
    </row>
    <row r="153" spans="1:16" s="6" customFormat="1" ht="25.5">
      <c r="A153" s="14">
        <v>142</v>
      </c>
      <c r="B153" s="15" t="s">
        <v>226</v>
      </c>
      <c r="C153" s="16" t="s">
        <v>29</v>
      </c>
      <c r="D153" s="100" t="s">
        <v>228</v>
      </c>
      <c r="E153" s="17">
        <v>35.2</v>
      </c>
      <c r="F153" s="15"/>
      <c r="G153" s="88"/>
      <c r="H153" s="89"/>
      <c r="I153" s="87"/>
      <c r="J153" s="87"/>
      <c r="K153" s="89"/>
      <c r="L153" s="89"/>
      <c r="M153" s="89"/>
      <c r="N153" s="89"/>
      <c r="O153" s="89"/>
      <c r="P153" s="89"/>
    </row>
    <row r="154" spans="1:16" ht="12.75">
      <c r="A154" s="131"/>
      <c r="B154" s="131"/>
      <c r="C154" s="132" t="s">
        <v>140</v>
      </c>
      <c r="D154" s="133"/>
      <c r="E154" s="181"/>
      <c r="F154" s="181"/>
      <c r="G154" s="181"/>
      <c r="H154" s="181"/>
      <c r="I154" s="181"/>
      <c r="J154" s="181"/>
      <c r="K154" s="182"/>
      <c r="L154" s="137"/>
      <c r="M154" s="137"/>
      <c r="N154" s="137"/>
      <c r="O154" s="137"/>
      <c r="P154" s="137"/>
    </row>
    <row r="155" spans="1:16" ht="12.75">
      <c r="A155" s="81"/>
      <c r="B155" s="81"/>
      <c r="C155" s="82" t="s">
        <v>141</v>
      </c>
      <c r="D155" s="83"/>
      <c r="E155" s="183"/>
      <c r="F155" s="184"/>
      <c r="G155" s="183"/>
      <c r="H155" s="183"/>
      <c r="I155" s="183"/>
      <c r="J155" s="183"/>
      <c r="K155" s="185"/>
      <c r="L155" s="88"/>
      <c r="M155" s="88"/>
      <c r="N155" s="88"/>
      <c r="O155" s="88"/>
      <c r="P155" s="88"/>
    </row>
    <row r="156" spans="1:16" ht="12.75">
      <c r="A156" s="81"/>
      <c r="B156" s="81"/>
      <c r="C156" s="76" t="s">
        <v>142</v>
      </c>
      <c r="D156" s="86"/>
      <c r="E156" s="183"/>
      <c r="F156" s="184"/>
      <c r="G156" s="183"/>
      <c r="H156" s="183"/>
      <c r="I156" s="183"/>
      <c r="J156" s="183"/>
      <c r="K156" s="185"/>
      <c r="L156" s="186"/>
      <c r="M156" s="186"/>
      <c r="N156" s="186"/>
      <c r="O156" s="186"/>
      <c r="P156" s="186"/>
    </row>
  </sheetData>
  <sheetProtection selectLockedCells="1" selectUnlockedCells="1"/>
  <mergeCells count="10">
    <mergeCell ref="C132:E132"/>
    <mergeCell ref="F9:K9"/>
    <mergeCell ref="L9:P9"/>
    <mergeCell ref="A1:P1"/>
    <mergeCell ref="A2:P2"/>
    <mergeCell ref="A9:A10"/>
    <mergeCell ref="B9:B10"/>
    <mergeCell ref="C9:C10"/>
    <mergeCell ref="D9:D10"/>
    <mergeCell ref="E9:E10"/>
  </mergeCells>
  <printOptions/>
  <pageMargins left="0.7875" right="0.2361111111111111" top="0.5902777777777778" bottom="0.39375" header="0.5118055555555555" footer="0.511805555555555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88"/>
  <sheetViews>
    <sheetView view="pageBreakPreview" zoomScale="85" zoomScaleSheetLayoutView="85" zoomScalePageLayoutView="0" workbookViewId="0" topLeftCell="A1">
      <selection activeCell="O7" sqref="O7"/>
    </sheetView>
  </sheetViews>
  <sheetFormatPr defaultColWidth="9.140625" defaultRowHeight="12.75"/>
  <cols>
    <col min="1" max="1" width="7.421875" style="8" customWidth="1"/>
    <col min="2" max="2" width="5.8515625" style="8" customWidth="1"/>
    <col min="3" max="3" width="50.140625" style="8" customWidth="1"/>
    <col min="4" max="5" width="10.140625" style="8" customWidth="1"/>
    <col min="6" max="246" width="9.140625" style="8" customWidth="1"/>
    <col min="247" max="16384" width="9.140625" style="7" customWidth="1"/>
  </cols>
  <sheetData>
    <row r="1" spans="1:16" s="2" customFormat="1" ht="12.75">
      <c r="A1" s="245" t="s">
        <v>163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s="2" customFormat="1" ht="12.75">
      <c r="A2" s="244" t="s">
        <v>143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s="2" customFormat="1" ht="12.75">
      <c r="A3" s="38" t="s">
        <v>223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s="2" customFormat="1" ht="12.75">
      <c r="A4" s="38" t="s">
        <v>224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1:16" s="2" customFormat="1" ht="12.75">
      <c r="A5" s="68" t="s">
        <v>144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1:16" s="2" customFormat="1" ht="12.75">
      <c r="A6" s="68"/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1"/>
      <c r="N6" s="72"/>
      <c r="O6" s="30" t="s">
        <v>281</v>
      </c>
      <c r="P6" s="31"/>
    </row>
    <row r="7" spans="1:15" s="2" customFormat="1" ht="12.75">
      <c r="A7" s="68" t="s">
        <v>268</v>
      </c>
      <c r="B7" s="68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 t="str">
        <f>Kopa_1!$A$12</f>
        <v>Tāme sastādīta </v>
      </c>
    </row>
    <row r="8" s="2" customFormat="1" ht="12.75"/>
    <row r="9" spans="1:16" s="8" customFormat="1" ht="12.75" customHeight="1">
      <c r="A9" s="246" t="s">
        <v>134</v>
      </c>
      <c r="B9" s="246" t="s">
        <v>0</v>
      </c>
      <c r="C9" s="246" t="s">
        <v>135</v>
      </c>
      <c r="D9" s="247" t="s">
        <v>1</v>
      </c>
      <c r="E9" s="247" t="s">
        <v>2</v>
      </c>
      <c r="F9" s="248" t="s">
        <v>136</v>
      </c>
      <c r="G9" s="248"/>
      <c r="H9" s="248"/>
      <c r="I9" s="248"/>
      <c r="J9" s="248"/>
      <c r="K9" s="248"/>
      <c r="L9" s="248" t="s">
        <v>137</v>
      </c>
      <c r="M9" s="248"/>
      <c r="N9" s="248"/>
      <c r="O9" s="248"/>
      <c r="P9" s="248"/>
    </row>
    <row r="10" spans="1:16" s="8" customFormat="1" ht="56.25" customHeight="1">
      <c r="A10" s="246"/>
      <c r="B10" s="246"/>
      <c r="C10" s="246"/>
      <c r="D10" s="247"/>
      <c r="E10" s="247"/>
      <c r="F10" s="211" t="s">
        <v>138</v>
      </c>
      <c r="G10" s="74" t="s">
        <v>275</v>
      </c>
      <c r="H10" s="211" t="s">
        <v>276</v>
      </c>
      <c r="I10" s="211" t="s">
        <v>277</v>
      </c>
      <c r="J10" s="211" t="s">
        <v>278</v>
      </c>
      <c r="K10" s="211" t="s">
        <v>279</v>
      </c>
      <c r="L10" s="211" t="s">
        <v>139</v>
      </c>
      <c r="M10" s="211" t="s">
        <v>276</v>
      </c>
      <c r="N10" s="211" t="s">
        <v>277</v>
      </c>
      <c r="O10" s="211" t="s">
        <v>278</v>
      </c>
      <c r="P10" s="211" t="s">
        <v>280</v>
      </c>
    </row>
    <row r="11" spans="1:16" s="8" customFormat="1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</row>
    <row r="12" spans="1:16" s="9" customFormat="1" ht="12.75">
      <c r="A12" s="18">
        <v>1</v>
      </c>
      <c r="B12" s="19"/>
      <c r="C12" s="20" t="s">
        <v>87</v>
      </c>
      <c r="D12" s="18"/>
      <c r="E12" s="1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6" customFormat="1" ht="12.75">
      <c r="A13" s="18">
        <v>2</v>
      </c>
      <c r="B13" s="15" t="s">
        <v>226</v>
      </c>
      <c r="C13" s="19" t="s">
        <v>88</v>
      </c>
      <c r="D13" s="18" t="s">
        <v>30</v>
      </c>
      <c r="E13" s="22">
        <v>1</v>
      </c>
      <c r="F13" s="139"/>
      <c r="G13" s="91"/>
      <c r="H13" s="89"/>
      <c r="I13" s="91"/>
      <c r="J13" s="138"/>
      <c r="K13" s="91"/>
      <c r="L13" s="88"/>
      <c r="M13" s="88"/>
      <c r="N13" s="88"/>
      <c r="O13" s="88"/>
      <c r="P13" s="88"/>
    </row>
    <row r="14" spans="1:16" s="6" customFormat="1" ht="12.75">
      <c r="A14" s="18">
        <v>3</v>
      </c>
      <c r="B14" s="15" t="s">
        <v>226</v>
      </c>
      <c r="C14" s="19" t="s">
        <v>157</v>
      </c>
      <c r="D14" s="18" t="s">
        <v>31</v>
      </c>
      <c r="E14" s="22">
        <v>2</v>
      </c>
      <c r="F14" s="139"/>
      <c r="G14" s="91"/>
      <c r="H14" s="89"/>
      <c r="I14" s="91"/>
      <c r="J14" s="138"/>
      <c r="K14" s="91"/>
      <c r="L14" s="88"/>
      <c r="M14" s="88"/>
      <c r="N14" s="88"/>
      <c r="O14" s="88"/>
      <c r="P14" s="88"/>
    </row>
    <row r="15" spans="1:16" s="6" customFormat="1" ht="12.75">
      <c r="A15" s="18">
        <v>4</v>
      </c>
      <c r="B15" s="15" t="s">
        <v>226</v>
      </c>
      <c r="C15" s="23" t="s">
        <v>89</v>
      </c>
      <c r="D15" s="18" t="s">
        <v>30</v>
      </c>
      <c r="E15" s="22">
        <v>4</v>
      </c>
      <c r="F15" s="139"/>
      <c r="G15" s="91"/>
      <c r="H15" s="89"/>
      <c r="I15" s="91"/>
      <c r="J15" s="138"/>
      <c r="K15" s="91"/>
      <c r="L15" s="88"/>
      <c r="M15" s="88"/>
      <c r="N15" s="88"/>
      <c r="O15" s="88"/>
      <c r="P15" s="88"/>
    </row>
    <row r="16" spans="1:16" s="6" customFormat="1" ht="12.75">
      <c r="A16" s="18">
        <v>5</v>
      </c>
      <c r="B16" s="15" t="s">
        <v>226</v>
      </c>
      <c r="C16" s="23" t="s">
        <v>90</v>
      </c>
      <c r="D16" s="18" t="s">
        <v>30</v>
      </c>
      <c r="E16" s="22">
        <v>2</v>
      </c>
      <c r="F16" s="15"/>
      <c r="G16" s="91"/>
      <c r="H16" s="89"/>
      <c r="I16" s="91"/>
      <c r="J16" s="138"/>
      <c r="K16" s="91"/>
      <c r="L16" s="88"/>
      <c r="M16" s="88"/>
      <c r="N16" s="88"/>
      <c r="O16" s="88"/>
      <c r="P16" s="88"/>
    </row>
    <row r="17" spans="1:16" s="6" customFormat="1" ht="12.75">
      <c r="A17" s="18">
        <v>6</v>
      </c>
      <c r="B17" s="15" t="s">
        <v>226</v>
      </c>
      <c r="C17" s="23" t="s">
        <v>91</v>
      </c>
      <c r="D17" s="18" t="s">
        <v>30</v>
      </c>
      <c r="E17" s="22">
        <v>2</v>
      </c>
      <c r="F17" s="15"/>
      <c r="G17" s="91"/>
      <c r="H17" s="89"/>
      <c r="I17" s="91"/>
      <c r="J17" s="138"/>
      <c r="K17" s="91"/>
      <c r="L17" s="88"/>
      <c r="M17" s="88"/>
      <c r="N17" s="88"/>
      <c r="O17" s="88"/>
      <c r="P17" s="88"/>
    </row>
    <row r="18" spans="1:16" s="6" customFormat="1" ht="12.75">
      <c r="A18" s="18">
        <v>7</v>
      </c>
      <c r="B18" s="15" t="s">
        <v>226</v>
      </c>
      <c r="C18" s="23" t="s">
        <v>92</v>
      </c>
      <c r="D18" s="18" t="s">
        <v>31</v>
      </c>
      <c r="E18" s="22">
        <v>4</v>
      </c>
      <c r="F18" s="15"/>
      <c r="G18" s="91"/>
      <c r="H18" s="89"/>
      <c r="I18" s="91"/>
      <c r="J18" s="138"/>
      <c r="K18" s="91"/>
      <c r="L18" s="88"/>
      <c r="M18" s="88"/>
      <c r="N18" s="88"/>
      <c r="O18" s="88"/>
      <c r="P18" s="88"/>
    </row>
    <row r="19" spans="1:16" s="6" customFormat="1" ht="12.75">
      <c r="A19" s="18">
        <v>8</v>
      </c>
      <c r="B19" s="15" t="s">
        <v>226</v>
      </c>
      <c r="C19" s="23" t="s">
        <v>93</v>
      </c>
      <c r="D19" s="18" t="s">
        <v>31</v>
      </c>
      <c r="E19" s="22">
        <v>2</v>
      </c>
      <c r="F19" s="15"/>
      <c r="G19" s="91"/>
      <c r="H19" s="89"/>
      <c r="I19" s="91"/>
      <c r="J19" s="138"/>
      <c r="K19" s="91"/>
      <c r="L19" s="88"/>
      <c r="M19" s="88"/>
      <c r="N19" s="88"/>
      <c r="O19" s="88"/>
      <c r="P19" s="88"/>
    </row>
    <row r="20" spans="1:16" s="6" customFormat="1" ht="12.75">
      <c r="A20" s="18">
        <v>9</v>
      </c>
      <c r="B20" s="15" t="s">
        <v>226</v>
      </c>
      <c r="C20" s="23" t="s">
        <v>94</v>
      </c>
      <c r="D20" s="18" t="s">
        <v>31</v>
      </c>
      <c r="E20" s="22">
        <v>30</v>
      </c>
      <c r="F20" s="15"/>
      <c r="G20" s="91"/>
      <c r="H20" s="89"/>
      <c r="I20" s="91"/>
      <c r="J20" s="138"/>
      <c r="K20" s="91"/>
      <c r="L20" s="88"/>
      <c r="M20" s="88"/>
      <c r="N20" s="88"/>
      <c r="O20" s="88"/>
      <c r="P20" s="88"/>
    </row>
    <row r="21" spans="1:16" s="6" customFormat="1" ht="12.75">
      <c r="A21" s="18">
        <v>10</v>
      </c>
      <c r="B21" s="15" t="s">
        <v>226</v>
      </c>
      <c r="C21" s="23" t="s">
        <v>95</v>
      </c>
      <c r="D21" s="18" t="s">
        <v>31</v>
      </c>
      <c r="E21" s="22">
        <v>2</v>
      </c>
      <c r="F21" s="15"/>
      <c r="G21" s="91"/>
      <c r="H21" s="89"/>
      <c r="I21" s="91"/>
      <c r="J21" s="138"/>
      <c r="K21" s="91"/>
      <c r="L21" s="88"/>
      <c r="M21" s="88"/>
      <c r="N21" s="88"/>
      <c r="O21" s="88"/>
      <c r="P21" s="88"/>
    </row>
    <row r="22" spans="1:16" s="6" customFormat="1" ht="12.75">
      <c r="A22" s="18">
        <v>11</v>
      </c>
      <c r="B22" s="15" t="s">
        <v>226</v>
      </c>
      <c r="C22" s="19" t="s">
        <v>96</v>
      </c>
      <c r="D22" s="18" t="s">
        <v>31</v>
      </c>
      <c r="E22" s="22">
        <v>27</v>
      </c>
      <c r="F22" s="15"/>
      <c r="G22" s="91"/>
      <c r="H22" s="89"/>
      <c r="I22" s="91"/>
      <c r="J22" s="138"/>
      <c r="K22" s="91"/>
      <c r="L22" s="88"/>
      <c r="M22" s="88"/>
      <c r="N22" s="88"/>
      <c r="O22" s="88"/>
      <c r="P22" s="88"/>
    </row>
    <row r="23" spans="1:16" s="6" customFormat="1" ht="12.75">
      <c r="A23" s="18">
        <v>12</v>
      </c>
      <c r="B23" s="15" t="s">
        <v>226</v>
      </c>
      <c r="C23" s="19" t="s">
        <v>97</v>
      </c>
      <c r="D23" s="18" t="s">
        <v>31</v>
      </c>
      <c r="E23" s="22">
        <v>9</v>
      </c>
      <c r="F23" s="15"/>
      <c r="G23" s="91"/>
      <c r="H23" s="89"/>
      <c r="I23" s="91"/>
      <c r="J23" s="138"/>
      <c r="K23" s="91"/>
      <c r="L23" s="88"/>
      <c r="M23" s="88"/>
      <c r="N23" s="88"/>
      <c r="O23" s="88"/>
      <c r="P23" s="88"/>
    </row>
    <row r="24" spans="1:16" s="6" customFormat="1" ht="12.75">
      <c r="A24" s="18">
        <v>13</v>
      </c>
      <c r="B24" s="15" t="s">
        <v>226</v>
      </c>
      <c r="C24" s="23" t="s">
        <v>98</v>
      </c>
      <c r="D24" s="18" t="s">
        <v>31</v>
      </c>
      <c r="E24" s="22">
        <v>4</v>
      </c>
      <c r="F24" s="15"/>
      <c r="G24" s="91"/>
      <c r="H24" s="89"/>
      <c r="I24" s="91"/>
      <c r="J24" s="138"/>
      <c r="K24" s="91"/>
      <c r="L24" s="88"/>
      <c r="M24" s="88"/>
      <c r="N24" s="88"/>
      <c r="O24" s="88"/>
      <c r="P24" s="88"/>
    </row>
    <row r="25" spans="1:16" s="6" customFormat="1" ht="12.75">
      <c r="A25" s="18">
        <v>14</v>
      </c>
      <c r="B25" s="15" t="s">
        <v>226</v>
      </c>
      <c r="C25" s="23" t="s">
        <v>99</v>
      </c>
      <c r="D25" s="18" t="s">
        <v>31</v>
      </c>
      <c r="E25" s="22">
        <v>2</v>
      </c>
      <c r="F25" s="15"/>
      <c r="G25" s="91"/>
      <c r="H25" s="89"/>
      <c r="I25" s="91"/>
      <c r="J25" s="138"/>
      <c r="K25" s="91"/>
      <c r="L25" s="88"/>
      <c r="M25" s="88"/>
      <c r="N25" s="88"/>
      <c r="O25" s="88"/>
      <c r="P25" s="88"/>
    </row>
    <row r="26" spans="1:16" s="6" customFormat="1" ht="12.75">
      <c r="A26" s="18">
        <v>15</v>
      </c>
      <c r="B26" s="15" t="s">
        <v>226</v>
      </c>
      <c r="C26" s="19" t="s">
        <v>100</v>
      </c>
      <c r="D26" s="18" t="s">
        <v>31</v>
      </c>
      <c r="E26" s="22">
        <v>68</v>
      </c>
      <c r="F26" s="15"/>
      <c r="G26" s="91"/>
      <c r="H26" s="89"/>
      <c r="I26" s="91"/>
      <c r="J26" s="138"/>
      <c r="K26" s="91"/>
      <c r="L26" s="88"/>
      <c r="M26" s="88"/>
      <c r="N26" s="88"/>
      <c r="O26" s="88"/>
      <c r="P26" s="88"/>
    </row>
    <row r="27" spans="1:16" s="6" customFormat="1" ht="12.75">
      <c r="A27" s="18">
        <v>16</v>
      </c>
      <c r="B27" s="15" t="s">
        <v>226</v>
      </c>
      <c r="C27" s="24" t="s">
        <v>101</v>
      </c>
      <c r="D27" s="18" t="s">
        <v>12</v>
      </c>
      <c r="E27" s="22">
        <v>34</v>
      </c>
      <c r="F27" s="15"/>
      <c r="G27" s="91"/>
      <c r="H27" s="89"/>
      <c r="I27" s="91"/>
      <c r="J27" s="138"/>
      <c r="K27" s="91"/>
      <c r="L27" s="88"/>
      <c r="M27" s="88"/>
      <c r="N27" s="88"/>
      <c r="O27" s="88"/>
      <c r="P27" s="88"/>
    </row>
    <row r="28" spans="1:16" s="6" customFormat="1" ht="12.75">
      <c r="A28" s="18">
        <v>17</v>
      </c>
      <c r="B28" s="15" t="s">
        <v>226</v>
      </c>
      <c r="C28" s="24" t="s">
        <v>102</v>
      </c>
      <c r="D28" s="18" t="s">
        <v>12</v>
      </c>
      <c r="E28" s="22">
        <v>35</v>
      </c>
      <c r="F28" s="15"/>
      <c r="G28" s="91"/>
      <c r="H28" s="89"/>
      <c r="I28" s="91"/>
      <c r="J28" s="138"/>
      <c r="K28" s="91"/>
      <c r="L28" s="88"/>
      <c r="M28" s="88"/>
      <c r="N28" s="88"/>
      <c r="O28" s="88"/>
      <c r="P28" s="88"/>
    </row>
    <row r="29" spans="1:16" s="6" customFormat="1" ht="12.75">
      <c r="A29" s="18">
        <v>18</v>
      </c>
      <c r="B29" s="15" t="s">
        <v>226</v>
      </c>
      <c r="C29" s="24" t="s">
        <v>36</v>
      </c>
      <c r="D29" s="18" t="s">
        <v>12</v>
      </c>
      <c r="E29" s="22">
        <v>38</v>
      </c>
      <c r="F29" s="15"/>
      <c r="G29" s="91"/>
      <c r="H29" s="89"/>
      <c r="I29" s="91"/>
      <c r="J29" s="138"/>
      <c r="K29" s="91"/>
      <c r="L29" s="88"/>
      <c r="M29" s="88"/>
      <c r="N29" s="88"/>
      <c r="O29" s="88"/>
      <c r="P29" s="88"/>
    </row>
    <row r="30" spans="1:16" s="5" customFormat="1" ht="12.75">
      <c r="A30" s="18">
        <v>19</v>
      </c>
      <c r="B30" s="15" t="s">
        <v>226</v>
      </c>
      <c r="C30" s="24" t="s">
        <v>37</v>
      </c>
      <c r="D30" s="18" t="s">
        <v>12</v>
      </c>
      <c r="E30" s="22">
        <v>22</v>
      </c>
      <c r="F30" s="15"/>
      <c r="G30" s="91"/>
      <c r="H30" s="89"/>
      <c r="I30" s="91"/>
      <c r="J30" s="138"/>
      <c r="K30" s="91"/>
      <c r="L30" s="88"/>
      <c r="M30" s="88"/>
      <c r="N30" s="88"/>
      <c r="O30" s="88"/>
      <c r="P30" s="88"/>
    </row>
    <row r="31" spans="1:16" s="6" customFormat="1" ht="12.75">
      <c r="A31" s="18">
        <v>20</v>
      </c>
      <c r="B31" s="15" t="s">
        <v>226</v>
      </c>
      <c r="C31" s="24" t="s">
        <v>32</v>
      </c>
      <c r="D31" s="18" t="s">
        <v>12</v>
      </c>
      <c r="E31" s="22">
        <v>26</v>
      </c>
      <c r="F31" s="15"/>
      <c r="G31" s="91"/>
      <c r="H31" s="89"/>
      <c r="I31" s="91"/>
      <c r="J31" s="138"/>
      <c r="K31" s="91"/>
      <c r="L31" s="88"/>
      <c r="M31" s="88"/>
      <c r="N31" s="88"/>
      <c r="O31" s="88"/>
      <c r="P31" s="88"/>
    </row>
    <row r="32" spans="1:16" s="6" customFormat="1" ht="12.75">
      <c r="A32" s="18">
        <v>21</v>
      </c>
      <c r="B32" s="15" t="s">
        <v>226</v>
      </c>
      <c r="C32" s="24" t="s">
        <v>33</v>
      </c>
      <c r="D32" s="18" t="s">
        <v>12</v>
      </c>
      <c r="E32" s="22">
        <v>19</v>
      </c>
      <c r="F32" s="15"/>
      <c r="G32" s="91"/>
      <c r="H32" s="89"/>
      <c r="I32" s="91"/>
      <c r="J32" s="138"/>
      <c r="K32" s="91"/>
      <c r="L32" s="88"/>
      <c r="M32" s="88"/>
      <c r="N32" s="88"/>
      <c r="O32" s="88"/>
      <c r="P32" s="88"/>
    </row>
    <row r="33" spans="1:16" s="6" customFormat="1" ht="12.75">
      <c r="A33" s="18">
        <v>22</v>
      </c>
      <c r="B33" s="15" t="s">
        <v>226</v>
      </c>
      <c r="C33" s="24" t="s">
        <v>34</v>
      </c>
      <c r="D33" s="18" t="s">
        <v>12</v>
      </c>
      <c r="E33" s="22">
        <v>155</v>
      </c>
      <c r="F33" s="15"/>
      <c r="G33" s="91"/>
      <c r="H33" s="89"/>
      <c r="I33" s="91"/>
      <c r="J33" s="138"/>
      <c r="K33" s="91"/>
      <c r="L33" s="88"/>
      <c r="M33" s="88"/>
      <c r="N33" s="88"/>
      <c r="O33" s="88"/>
      <c r="P33" s="88"/>
    </row>
    <row r="34" spans="1:16" s="6" customFormat="1" ht="12.75">
      <c r="A34" s="18">
        <v>23</v>
      </c>
      <c r="B34" s="15" t="s">
        <v>226</v>
      </c>
      <c r="C34" s="25" t="s">
        <v>103</v>
      </c>
      <c r="D34" s="18" t="s">
        <v>30</v>
      </c>
      <c r="E34" s="22">
        <v>1</v>
      </c>
      <c r="F34" s="15"/>
      <c r="G34" s="91"/>
      <c r="H34" s="89"/>
      <c r="I34" s="91"/>
      <c r="J34" s="138"/>
      <c r="K34" s="91"/>
      <c r="L34" s="88"/>
      <c r="M34" s="88"/>
      <c r="N34" s="88"/>
      <c r="O34" s="88"/>
      <c r="P34" s="88"/>
    </row>
    <row r="35" spans="1:16" s="6" customFormat="1" ht="12.75">
      <c r="A35" s="18">
        <v>24</v>
      </c>
      <c r="B35" s="15" t="s">
        <v>226</v>
      </c>
      <c r="C35" s="25" t="s">
        <v>104</v>
      </c>
      <c r="D35" s="18" t="s">
        <v>30</v>
      </c>
      <c r="E35" s="22">
        <v>1</v>
      </c>
      <c r="F35" s="15"/>
      <c r="G35" s="91"/>
      <c r="H35" s="89"/>
      <c r="I35" s="91"/>
      <c r="J35" s="138"/>
      <c r="K35" s="91"/>
      <c r="L35" s="88"/>
      <c r="M35" s="88"/>
      <c r="N35" s="88"/>
      <c r="O35" s="88"/>
      <c r="P35" s="88"/>
    </row>
    <row r="36" spans="1:16" s="6" customFormat="1" ht="12.75">
      <c r="A36" s="18">
        <v>25</v>
      </c>
      <c r="B36" s="15" t="s">
        <v>226</v>
      </c>
      <c r="C36" s="25" t="s">
        <v>105</v>
      </c>
      <c r="D36" s="18" t="s">
        <v>30</v>
      </c>
      <c r="E36" s="22">
        <v>1</v>
      </c>
      <c r="F36" s="15"/>
      <c r="G36" s="91"/>
      <c r="H36" s="89"/>
      <c r="I36" s="91"/>
      <c r="J36" s="138"/>
      <c r="K36" s="91"/>
      <c r="L36" s="88"/>
      <c r="M36" s="88"/>
      <c r="N36" s="88"/>
      <c r="O36" s="88"/>
      <c r="P36" s="88"/>
    </row>
    <row r="37" spans="1:16" s="6" customFormat="1" ht="12.75">
      <c r="A37" s="18">
        <v>26</v>
      </c>
      <c r="B37" s="15" t="s">
        <v>226</v>
      </c>
      <c r="C37" s="23" t="s">
        <v>106</v>
      </c>
      <c r="D37" s="22" t="s">
        <v>6</v>
      </c>
      <c r="E37" s="22">
        <v>75</v>
      </c>
      <c r="F37" s="15"/>
      <c r="G37" s="91"/>
      <c r="H37" s="89"/>
      <c r="I37" s="91"/>
      <c r="J37" s="138"/>
      <c r="K37" s="91"/>
      <c r="L37" s="88"/>
      <c r="M37" s="88"/>
      <c r="N37" s="88"/>
      <c r="O37" s="88"/>
      <c r="P37" s="88"/>
    </row>
    <row r="38" spans="1:16" s="10" customFormat="1" ht="12.75">
      <c r="A38" s="18">
        <v>27</v>
      </c>
      <c r="B38" s="15" t="s">
        <v>226</v>
      </c>
      <c r="C38" s="23" t="s">
        <v>107</v>
      </c>
      <c r="D38" s="22" t="s">
        <v>6</v>
      </c>
      <c r="E38" s="22">
        <v>5</v>
      </c>
      <c r="F38" s="15"/>
      <c r="G38" s="91"/>
      <c r="H38" s="89"/>
      <c r="I38" s="91"/>
      <c r="J38" s="138"/>
      <c r="K38" s="91"/>
      <c r="L38" s="88"/>
      <c r="M38" s="88"/>
      <c r="N38" s="88"/>
      <c r="O38" s="88"/>
      <c r="P38" s="88"/>
    </row>
    <row r="39" spans="1:16" s="6" customFormat="1" ht="12.75">
      <c r="A39" s="18">
        <v>28</v>
      </c>
      <c r="B39" s="15" t="s">
        <v>226</v>
      </c>
      <c r="C39" s="23" t="s">
        <v>108</v>
      </c>
      <c r="D39" s="18" t="s">
        <v>30</v>
      </c>
      <c r="E39" s="22">
        <v>2</v>
      </c>
      <c r="F39" s="15"/>
      <c r="G39" s="91"/>
      <c r="H39" s="89"/>
      <c r="I39" s="91"/>
      <c r="J39" s="138"/>
      <c r="K39" s="91"/>
      <c r="L39" s="88"/>
      <c r="M39" s="88"/>
      <c r="N39" s="88"/>
      <c r="O39" s="88"/>
      <c r="P39" s="88"/>
    </row>
    <row r="40" spans="1:16" s="6" customFormat="1" ht="12.75">
      <c r="A40" s="18">
        <v>29</v>
      </c>
      <c r="B40" s="15" t="s">
        <v>226</v>
      </c>
      <c r="C40" s="23" t="s">
        <v>109</v>
      </c>
      <c r="D40" s="18" t="s">
        <v>30</v>
      </c>
      <c r="E40" s="22">
        <v>2</v>
      </c>
      <c r="F40" s="15"/>
      <c r="G40" s="91"/>
      <c r="H40" s="89"/>
      <c r="I40" s="91"/>
      <c r="J40" s="138"/>
      <c r="K40" s="91"/>
      <c r="L40" s="88"/>
      <c r="M40" s="88"/>
      <c r="N40" s="88"/>
      <c r="O40" s="88"/>
      <c r="P40" s="88"/>
    </row>
    <row r="41" spans="1:16" s="10" customFormat="1" ht="12.75">
      <c r="A41" s="18">
        <v>30</v>
      </c>
      <c r="B41" s="15" t="s">
        <v>226</v>
      </c>
      <c r="C41" s="23" t="s">
        <v>110</v>
      </c>
      <c r="D41" s="18" t="s">
        <v>30</v>
      </c>
      <c r="E41" s="22">
        <v>2</v>
      </c>
      <c r="F41" s="15"/>
      <c r="G41" s="91"/>
      <c r="H41" s="89"/>
      <c r="I41" s="91"/>
      <c r="J41" s="138"/>
      <c r="K41" s="91"/>
      <c r="L41" s="88"/>
      <c r="M41" s="88"/>
      <c r="N41" s="88"/>
      <c r="O41" s="88"/>
      <c r="P41" s="88"/>
    </row>
    <row r="42" spans="1:16" s="6" customFormat="1" ht="12.75">
      <c r="A42" s="18">
        <v>31</v>
      </c>
      <c r="B42" s="15" t="s">
        <v>226</v>
      </c>
      <c r="C42" s="23" t="s">
        <v>111</v>
      </c>
      <c r="D42" s="18" t="s">
        <v>30</v>
      </c>
      <c r="E42" s="22">
        <v>1</v>
      </c>
      <c r="F42" s="15"/>
      <c r="G42" s="91"/>
      <c r="H42" s="89"/>
      <c r="I42" s="91"/>
      <c r="J42" s="138"/>
      <c r="K42" s="91"/>
      <c r="L42" s="88"/>
      <c r="M42" s="88"/>
      <c r="N42" s="88"/>
      <c r="O42" s="88"/>
      <c r="P42" s="88"/>
    </row>
    <row r="43" spans="1:16" s="6" customFormat="1" ht="12.75">
      <c r="A43" s="18">
        <v>32</v>
      </c>
      <c r="B43" s="15" t="s">
        <v>226</v>
      </c>
      <c r="C43" s="23" t="s">
        <v>156</v>
      </c>
      <c r="D43" s="18" t="s">
        <v>6</v>
      </c>
      <c r="E43" s="22">
        <v>2</v>
      </c>
      <c r="F43" s="15"/>
      <c r="G43" s="91"/>
      <c r="H43" s="89"/>
      <c r="I43" s="91"/>
      <c r="J43" s="138"/>
      <c r="K43" s="91"/>
      <c r="L43" s="88"/>
      <c r="M43" s="88"/>
      <c r="N43" s="88"/>
      <c r="O43" s="88"/>
      <c r="P43" s="88"/>
    </row>
    <row r="44" spans="1:16" s="6" customFormat="1" ht="12.75">
      <c r="A44" s="18">
        <v>33</v>
      </c>
      <c r="B44" s="15" t="s">
        <v>226</v>
      </c>
      <c r="C44" s="23" t="s">
        <v>112</v>
      </c>
      <c r="D44" s="18" t="s">
        <v>30</v>
      </c>
      <c r="E44" s="22">
        <v>4</v>
      </c>
      <c r="F44" s="15"/>
      <c r="G44" s="91"/>
      <c r="H44" s="89"/>
      <c r="I44" s="91"/>
      <c r="J44" s="138"/>
      <c r="K44" s="91"/>
      <c r="L44" s="88"/>
      <c r="M44" s="88"/>
      <c r="N44" s="88"/>
      <c r="O44" s="88"/>
      <c r="P44" s="88"/>
    </row>
    <row r="45" spans="1:16" s="10" customFormat="1" ht="12.75">
      <c r="A45" s="18">
        <v>34</v>
      </c>
      <c r="B45" s="15" t="s">
        <v>226</v>
      </c>
      <c r="C45" s="23" t="s">
        <v>113</v>
      </c>
      <c r="D45" s="18" t="s">
        <v>30</v>
      </c>
      <c r="E45" s="22">
        <v>4</v>
      </c>
      <c r="F45" s="15"/>
      <c r="G45" s="91"/>
      <c r="H45" s="89"/>
      <c r="I45" s="91"/>
      <c r="J45" s="138"/>
      <c r="K45" s="91"/>
      <c r="L45" s="88"/>
      <c r="M45" s="88"/>
      <c r="N45" s="88"/>
      <c r="O45" s="88"/>
      <c r="P45" s="88"/>
    </row>
    <row r="46" spans="1:16" s="6" customFormat="1" ht="12.75">
      <c r="A46" s="18">
        <v>35</v>
      </c>
      <c r="B46" s="15" t="s">
        <v>226</v>
      </c>
      <c r="C46" s="23" t="s">
        <v>114</v>
      </c>
      <c r="D46" s="18" t="s">
        <v>30</v>
      </c>
      <c r="E46" s="22">
        <v>68</v>
      </c>
      <c r="F46" s="15"/>
      <c r="G46" s="91"/>
      <c r="H46" s="89"/>
      <c r="I46" s="91"/>
      <c r="J46" s="138"/>
      <c r="K46" s="91"/>
      <c r="L46" s="88"/>
      <c r="M46" s="88"/>
      <c r="N46" s="88"/>
      <c r="O46" s="88"/>
      <c r="P46" s="88"/>
    </row>
    <row r="47" spans="1:16" s="6" customFormat="1" ht="12.75">
      <c r="A47" s="18">
        <v>36</v>
      </c>
      <c r="B47" s="15" t="s">
        <v>226</v>
      </c>
      <c r="C47" s="23" t="s">
        <v>115</v>
      </c>
      <c r="D47" s="18" t="s">
        <v>30</v>
      </c>
      <c r="E47" s="22">
        <v>1</v>
      </c>
      <c r="F47" s="15"/>
      <c r="G47" s="91"/>
      <c r="H47" s="89"/>
      <c r="I47" s="91"/>
      <c r="J47" s="138"/>
      <c r="K47" s="91"/>
      <c r="L47" s="88"/>
      <c r="M47" s="88"/>
      <c r="N47" s="88"/>
      <c r="O47" s="88"/>
      <c r="P47" s="88"/>
    </row>
    <row r="48" spans="1:16" s="6" customFormat="1" ht="12.75">
      <c r="A48" s="18">
        <v>37</v>
      </c>
      <c r="B48" s="15" t="s">
        <v>226</v>
      </c>
      <c r="C48" s="23" t="s">
        <v>35</v>
      </c>
      <c r="D48" s="18" t="s">
        <v>30</v>
      </c>
      <c r="E48" s="22">
        <v>1</v>
      </c>
      <c r="F48" s="15"/>
      <c r="G48" s="91"/>
      <c r="H48" s="89"/>
      <c r="I48" s="91"/>
      <c r="J48" s="138"/>
      <c r="K48" s="91"/>
      <c r="L48" s="88"/>
      <c r="M48" s="88"/>
      <c r="N48" s="88"/>
      <c r="O48" s="88"/>
      <c r="P48" s="88"/>
    </row>
    <row r="49" spans="1:16" s="6" customFormat="1" ht="25.5">
      <c r="A49" s="18">
        <v>38</v>
      </c>
      <c r="B49" s="15" t="s">
        <v>226</v>
      </c>
      <c r="C49" s="26" t="s">
        <v>158</v>
      </c>
      <c r="D49" s="18" t="s">
        <v>6</v>
      </c>
      <c r="E49" s="22">
        <v>152</v>
      </c>
      <c r="F49" s="15"/>
      <c r="G49" s="91"/>
      <c r="H49" s="89"/>
      <c r="I49" s="91"/>
      <c r="J49" s="138"/>
      <c r="K49" s="91"/>
      <c r="L49" s="88"/>
      <c r="M49" s="88"/>
      <c r="N49" s="88"/>
      <c r="O49" s="88"/>
      <c r="P49" s="88"/>
    </row>
    <row r="50" spans="1:16" s="5" customFormat="1" ht="12.75">
      <c r="A50" s="18">
        <v>39</v>
      </c>
      <c r="B50" s="15"/>
      <c r="C50" s="20" t="s">
        <v>116</v>
      </c>
      <c r="D50" s="18"/>
      <c r="E50" s="18"/>
      <c r="F50" s="27"/>
      <c r="G50" s="91"/>
      <c r="H50" s="89"/>
      <c r="I50" s="91"/>
      <c r="J50" s="138"/>
      <c r="K50" s="91"/>
      <c r="L50" s="88"/>
      <c r="M50" s="88"/>
      <c r="N50" s="88"/>
      <c r="O50" s="88"/>
      <c r="P50" s="88"/>
    </row>
    <row r="51" spans="1:16" s="6" customFormat="1" ht="12.75">
      <c r="A51" s="18">
        <v>40</v>
      </c>
      <c r="B51" s="15" t="s">
        <v>226</v>
      </c>
      <c r="C51" s="19" t="s">
        <v>117</v>
      </c>
      <c r="D51" s="18" t="s">
        <v>30</v>
      </c>
      <c r="E51" s="22">
        <v>1</v>
      </c>
      <c r="F51" s="15"/>
      <c r="G51" s="91"/>
      <c r="H51" s="89"/>
      <c r="I51" s="91"/>
      <c r="J51" s="138"/>
      <c r="K51" s="91"/>
      <c r="L51" s="88"/>
      <c r="M51" s="88"/>
      <c r="N51" s="88"/>
      <c r="O51" s="88"/>
      <c r="P51" s="88"/>
    </row>
    <row r="52" spans="1:16" s="6" customFormat="1" ht="12.75">
      <c r="A52" s="18">
        <v>41</v>
      </c>
      <c r="B52" s="15" t="s">
        <v>226</v>
      </c>
      <c r="C52" s="19" t="s">
        <v>118</v>
      </c>
      <c r="D52" s="18" t="s">
        <v>31</v>
      </c>
      <c r="E52" s="22">
        <v>2</v>
      </c>
      <c r="F52" s="15"/>
      <c r="G52" s="91"/>
      <c r="H52" s="89"/>
      <c r="I52" s="91"/>
      <c r="J52" s="138"/>
      <c r="K52" s="91"/>
      <c r="L52" s="88"/>
      <c r="M52" s="88"/>
      <c r="N52" s="88"/>
      <c r="O52" s="88"/>
      <c r="P52" s="88"/>
    </row>
    <row r="53" spans="1:16" s="6" customFormat="1" ht="12.75">
      <c r="A53" s="18">
        <v>42</v>
      </c>
      <c r="B53" s="15" t="s">
        <v>226</v>
      </c>
      <c r="C53" s="23" t="s">
        <v>119</v>
      </c>
      <c r="D53" s="18" t="s">
        <v>30</v>
      </c>
      <c r="E53" s="22">
        <v>4</v>
      </c>
      <c r="F53" s="15"/>
      <c r="G53" s="91"/>
      <c r="H53" s="89"/>
      <c r="I53" s="91"/>
      <c r="J53" s="138"/>
      <c r="K53" s="91"/>
      <c r="L53" s="88"/>
      <c r="M53" s="88"/>
      <c r="N53" s="88"/>
      <c r="O53" s="88"/>
      <c r="P53" s="88"/>
    </row>
    <row r="54" spans="1:16" s="6" customFormat="1" ht="12.75">
      <c r="A54" s="18">
        <v>43</v>
      </c>
      <c r="B54" s="15" t="s">
        <v>226</v>
      </c>
      <c r="C54" s="23" t="s">
        <v>120</v>
      </c>
      <c r="D54" s="18" t="s">
        <v>30</v>
      </c>
      <c r="E54" s="22">
        <v>2</v>
      </c>
      <c r="F54" s="15"/>
      <c r="G54" s="91"/>
      <c r="H54" s="89"/>
      <c r="I54" s="91"/>
      <c r="J54" s="138"/>
      <c r="K54" s="91"/>
      <c r="L54" s="88"/>
      <c r="M54" s="88"/>
      <c r="N54" s="88"/>
      <c r="O54" s="88"/>
      <c r="P54" s="88"/>
    </row>
    <row r="55" spans="1:16" s="6" customFormat="1" ht="12.75">
      <c r="A55" s="18">
        <v>44</v>
      </c>
      <c r="B55" s="15" t="s">
        <v>226</v>
      </c>
      <c r="C55" s="23" t="s">
        <v>91</v>
      </c>
      <c r="D55" s="18" t="s">
        <v>30</v>
      </c>
      <c r="E55" s="22">
        <v>2</v>
      </c>
      <c r="F55" s="15"/>
      <c r="G55" s="91"/>
      <c r="H55" s="89"/>
      <c r="I55" s="91"/>
      <c r="J55" s="138"/>
      <c r="K55" s="91"/>
      <c r="L55" s="88"/>
      <c r="M55" s="88"/>
      <c r="N55" s="88"/>
      <c r="O55" s="88"/>
      <c r="P55" s="88"/>
    </row>
    <row r="56" spans="1:16" s="6" customFormat="1" ht="12.75">
      <c r="A56" s="18">
        <v>45</v>
      </c>
      <c r="B56" s="15" t="s">
        <v>226</v>
      </c>
      <c r="C56" s="23" t="s">
        <v>121</v>
      </c>
      <c r="D56" s="18" t="s">
        <v>31</v>
      </c>
      <c r="E56" s="22">
        <v>4</v>
      </c>
      <c r="F56" s="15"/>
      <c r="G56" s="91"/>
      <c r="H56" s="89"/>
      <c r="I56" s="91"/>
      <c r="J56" s="138"/>
      <c r="K56" s="91"/>
      <c r="L56" s="88"/>
      <c r="M56" s="88"/>
      <c r="N56" s="88"/>
      <c r="O56" s="88"/>
      <c r="P56" s="88"/>
    </row>
    <row r="57" spans="1:16" s="6" customFormat="1" ht="12.75">
      <c r="A57" s="18">
        <v>46</v>
      </c>
      <c r="B57" s="15" t="s">
        <v>226</v>
      </c>
      <c r="C57" s="23" t="s">
        <v>122</v>
      </c>
      <c r="D57" s="18" t="s">
        <v>31</v>
      </c>
      <c r="E57" s="22">
        <v>2</v>
      </c>
      <c r="F57" s="15"/>
      <c r="G57" s="91"/>
      <c r="H57" s="89"/>
      <c r="I57" s="91"/>
      <c r="J57" s="138"/>
      <c r="K57" s="91"/>
      <c r="L57" s="88"/>
      <c r="M57" s="88"/>
      <c r="N57" s="88"/>
      <c r="O57" s="88"/>
      <c r="P57" s="88"/>
    </row>
    <row r="58" spans="1:16" s="6" customFormat="1" ht="12.75">
      <c r="A58" s="18">
        <v>47</v>
      </c>
      <c r="B58" s="15" t="s">
        <v>226</v>
      </c>
      <c r="C58" s="23" t="s">
        <v>94</v>
      </c>
      <c r="D58" s="18" t="s">
        <v>31</v>
      </c>
      <c r="E58" s="22">
        <v>26</v>
      </c>
      <c r="F58" s="15"/>
      <c r="G58" s="91"/>
      <c r="H58" s="89"/>
      <c r="I58" s="91"/>
      <c r="J58" s="138"/>
      <c r="K58" s="91"/>
      <c r="L58" s="88"/>
      <c r="M58" s="88"/>
      <c r="N58" s="88"/>
      <c r="O58" s="88"/>
      <c r="P58" s="88"/>
    </row>
    <row r="59" spans="1:16" s="10" customFormat="1" ht="12.75">
      <c r="A59" s="18">
        <v>48</v>
      </c>
      <c r="B59" s="15" t="s">
        <v>226</v>
      </c>
      <c r="C59" s="23" t="s">
        <v>95</v>
      </c>
      <c r="D59" s="18" t="s">
        <v>31</v>
      </c>
      <c r="E59" s="22">
        <v>2</v>
      </c>
      <c r="F59" s="15"/>
      <c r="G59" s="91"/>
      <c r="H59" s="89"/>
      <c r="I59" s="91"/>
      <c r="J59" s="138"/>
      <c r="K59" s="91"/>
      <c r="L59" s="88"/>
      <c r="M59" s="88"/>
      <c r="N59" s="88"/>
      <c r="O59" s="88"/>
      <c r="P59" s="88"/>
    </row>
    <row r="60" spans="1:16" s="6" customFormat="1" ht="12.75">
      <c r="A60" s="18">
        <v>49</v>
      </c>
      <c r="B60" s="15" t="s">
        <v>226</v>
      </c>
      <c r="C60" s="19" t="s">
        <v>96</v>
      </c>
      <c r="D60" s="18" t="s">
        <v>31</v>
      </c>
      <c r="E60" s="22">
        <v>23</v>
      </c>
      <c r="F60" s="22"/>
      <c r="G60" s="15"/>
      <c r="H60" s="91"/>
      <c r="I60" s="89"/>
      <c r="J60" s="91"/>
      <c r="K60" s="138"/>
      <c r="L60" s="88"/>
      <c r="M60" s="88"/>
      <c r="N60" s="88"/>
      <c r="O60" s="88"/>
      <c r="P60" s="88"/>
    </row>
    <row r="61" spans="1:16" s="6" customFormat="1" ht="12.75">
      <c r="A61" s="18">
        <v>50</v>
      </c>
      <c r="B61" s="15" t="s">
        <v>226</v>
      </c>
      <c r="C61" s="19" t="s">
        <v>97</v>
      </c>
      <c r="D61" s="18" t="s">
        <v>31</v>
      </c>
      <c r="E61" s="22">
        <v>2</v>
      </c>
      <c r="F61" s="22"/>
      <c r="G61" s="15"/>
      <c r="H61" s="91"/>
      <c r="I61" s="89"/>
      <c r="J61" s="91"/>
      <c r="K61" s="138"/>
      <c r="L61" s="88"/>
      <c r="M61" s="88"/>
      <c r="N61" s="88"/>
      <c r="O61" s="88"/>
      <c r="P61" s="88"/>
    </row>
    <row r="62" spans="1:16" s="6" customFormat="1" ht="12.75">
      <c r="A62" s="18">
        <v>51</v>
      </c>
      <c r="B62" s="15" t="s">
        <v>226</v>
      </c>
      <c r="C62" s="23" t="s">
        <v>98</v>
      </c>
      <c r="D62" s="18" t="s">
        <v>31</v>
      </c>
      <c r="E62" s="22">
        <v>4</v>
      </c>
      <c r="F62" s="15"/>
      <c r="G62" s="91"/>
      <c r="H62" s="89"/>
      <c r="I62" s="91"/>
      <c r="J62" s="138"/>
      <c r="K62" s="91"/>
      <c r="L62" s="88"/>
      <c r="M62" s="88"/>
      <c r="N62" s="88"/>
      <c r="O62" s="88"/>
      <c r="P62" s="88"/>
    </row>
    <row r="63" spans="1:16" s="10" customFormat="1" ht="12.75">
      <c r="A63" s="18">
        <v>52</v>
      </c>
      <c r="B63" s="15" t="s">
        <v>226</v>
      </c>
      <c r="C63" s="23" t="s">
        <v>99</v>
      </c>
      <c r="D63" s="18" t="s">
        <v>31</v>
      </c>
      <c r="E63" s="22">
        <v>2</v>
      </c>
      <c r="F63" s="15"/>
      <c r="G63" s="91"/>
      <c r="H63" s="89"/>
      <c r="I63" s="91"/>
      <c r="J63" s="138"/>
      <c r="K63" s="91"/>
      <c r="L63" s="88"/>
      <c r="M63" s="88"/>
      <c r="N63" s="88"/>
      <c r="O63" s="88"/>
      <c r="P63" s="88"/>
    </row>
    <row r="64" spans="1:16" s="6" customFormat="1" ht="12.75">
      <c r="A64" s="18">
        <v>53</v>
      </c>
      <c r="B64" s="15" t="s">
        <v>226</v>
      </c>
      <c r="C64" s="19" t="s">
        <v>100</v>
      </c>
      <c r="D64" s="18" t="s">
        <v>31</v>
      </c>
      <c r="E64" s="22">
        <v>67</v>
      </c>
      <c r="F64" s="15"/>
      <c r="G64" s="91"/>
      <c r="H64" s="89"/>
      <c r="I64" s="91"/>
      <c r="J64" s="138"/>
      <c r="K64" s="91"/>
      <c r="L64" s="88"/>
      <c r="M64" s="88"/>
      <c r="N64" s="88"/>
      <c r="O64" s="88"/>
      <c r="P64" s="88"/>
    </row>
    <row r="65" spans="1:16" s="6" customFormat="1" ht="12.75">
      <c r="A65" s="18">
        <v>54</v>
      </c>
      <c r="B65" s="15" t="s">
        <v>226</v>
      </c>
      <c r="C65" s="24" t="s">
        <v>123</v>
      </c>
      <c r="D65" s="18" t="s">
        <v>12</v>
      </c>
      <c r="E65" s="22">
        <v>34</v>
      </c>
      <c r="F65" s="15"/>
      <c r="G65" s="91"/>
      <c r="H65" s="89"/>
      <c r="I65" s="91"/>
      <c r="J65" s="138"/>
      <c r="K65" s="91"/>
      <c r="L65" s="88"/>
      <c r="M65" s="88"/>
      <c r="N65" s="88"/>
      <c r="O65" s="88"/>
      <c r="P65" s="88"/>
    </row>
    <row r="66" spans="1:16" s="6" customFormat="1" ht="12.75">
      <c r="A66" s="18">
        <v>55</v>
      </c>
      <c r="B66" s="15" t="s">
        <v>226</v>
      </c>
      <c r="C66" s="24" t="s">
        <v>36</v>
      </c>
      <c r="D66" s="18" t="s">
        <v>12</v>
      </c>
      <c r="E66" s="22">
        <v>22</v>
      </c>
      <c r="F66" s="15"/>
      <c r="G66" s="91"/>
      <c r="H66" s="89"/>
      <c r="I66" s="91"/>
      <c r="J66" s="138"/>
      <c r="K66" s="91"/>
      <c r="L66" s="88"/>
      <c r="M66" s="88"/>
      <c r="N66" s="88"/>
      <c r="O66" s="88"/>
      <c r="P66" s="88"/>
    </row>
    <row r="67" spans="1:16" s="10" customFormat="1" ht="12.75">
      <c r="A67" s="18">
        <v>56</v>
      </c>
      <c r="B67" s="15" t="s">
        <v>226</v>
      </c>
      <c r="C67" s="24" t="s">
        <v>37</v>
      </c>
      <c r="D67" s="18" t="s">
        <v>12</v>
      </c>
      <c r="E67" s="22">
        <v>18</v>
      </c>
      <c r="F67" s="15"/>
      <c r="G67" s="91"/>
      <c r="H67" s="89"/>
      <c r="I67" s="91"/>
      <c r="J67" s="138"/>
      <c r="K67" s="91"/>
      <c r="L67" s="88"/>
      <c r="M67" s="88"/>
      <c r="N67" s="88"/>
      <c r="O67" s="88"/>
      <c r="P67" s="88"/>
    </row>
    <row r="68" spans="1:16" s="6" customFormat="1" ht="12.75">
      <c r="A68" s="18">
        <v>57</v>
      </c>
      <c r="B68" s="15" t="s">
        <v>226</v>
      </c>
      <c r="C68" s="24" t="s">
        <v>32</v>
      </c>
      <c r="D68" s="18" t="s">
        <v>12</v>
      </c>
      <c r="E68" s="22">
        <v>40</v>
      </c>
      <c r="F68" s="15"/>
      <c r="G68" s="91"/>
      <c r="H68" s="89"/>
      <c r="I68" s="91"/>
      <c r="J68" s="138"/>
      <c r="K68" s="91"/>
      <c r="L68" s="88"/>
      <c r="M68" s="88"/>
      <c r="N68" s="88"/>
      <c r="O68" s="88"/>
      <c r="P68" s="88"/>
    </row>
    <row r="69" spans="1:16" s="6" customFormat="1" ht="12.75">
      <c r="A69" s="18">
        <v>58</v>
      </c>
      <c r="B69" s="15" t="s">
        <v>226</v>
      </c>
      <c r="C69" s="24" t="s">
        <v>33</v>
      </c>
      <c r="D69" s="18" t="s">
        <v>12</v>
      </c>
      <c r="E69" s="22">
        <v>23</v>
      </c>
      <c r="F69" s="15"/>
      <c r="G69" s="91"/>
      <c r="H69" s="89"/>
      <c r="I69" s="91"/>
      <c r="J69" s="138"/>
      <c r="K69" s="91"/>
      <c r="L69" s="88"/>
      <c r="M69" s="88"/>
      <c r="N69" s="88"/>
      <c r="O69" s="88"/>
      <c r="P69" s="88"/>
    </row>
    <row r="70" spans="1:16" s="6" customFormat="1" ht="12.75">
      <c r="A70" s="18">
        <v>59</v>
      </c>
      <c r="B70" s="15" t="s">
        <v>226</v>
      </c>
      <c r="C70" s="24" t="s">
        <v>34</v>
      </c>
      <c r="D70" s="18" t="s">
        <v>12</v>
      </c>
      <c r="E70" s="22">
        <v>134</v>
      </c>
      <c r="F70" s="15"/>
      <c r="G70" s="91"/>
      <c r="H70" s="89"/>
      <c r="I70" s="91"/>
      <c r="J70" s="138"/>
      <c r="K70" s="91"/>
      <c r="L70" s="88"/>
      <c r="M70" s="88"/>
      <c r="N70" s="88"/>
      <c r="O70" s="88"/>
      <c r="P70" s="88"/>
    </row>
    <row r="71" spans="1:16" s="5" customFormat="1" ht="12.75">
      <c r="A71" s="18">
        <v>60</v>
      </c>
      <c r="B71" s="15" t="s">
        <v>226</v>
      </c>
      <c r="C71" s="25" t="s">
        <v>103</v>
      </c>
      <c r="D71" s="18" t="s">
        <v>30</v>
      </c>
      <c r="E71" s="22">
        <v>1</v>
      </c>
      <c r="F71" s="15"/>
      <c r="G71" s="91"/>
      <c r="H71" s="89"/>
      <c r="I71" s="91"/>
      <c r="J71" s="138"/>
      <c r="K71" s="91"/>
      <c r="L71" s="88"/>
      <c r="M71" s="88"/>
      <c r="N71" s="88"/>
      <c r="O71" s="88"/>
      <c r="P71" s="88"/>
    </row>
    <row r="72" spans="1:16" s="6" customFormat="1" ht="12.75">
      <c r="A72" s="18">
        <v>61</v>
      </c>
      <c r="B72" s="15" t="s">
        <v>226</v>
      </c>
      <c r="C72" s="25" t="s">
        <v>104</v>
      </c>
      <c r="D72" s="18" t="s">
        <v>30</v>
      </c>
      <c r="E72" s="22">
        <v>1</v>
      </c>
      <c r="F72" s="15"/>
      <c r="G72" s="91"/>
      <c r="H72" s="89"/>
      <c r="I72" s="91"/>
      <c r="J72" s="138"/>
      <c r="K72" s="91"/>
      <c r="L72" s="88"/>
      <c r="M72" s="88"/>
      <c r="N72" s="88"/>
      <c r="O72" s="88"/>
      <c r="P72" s="88"/>
    </row>
    <row r="73" spans="1:16" s="6" customFormat="1" ht="12.75">
      <c r="A73" s="18">
        <v>62</v>
      </c>
      <c r="B73" s="15" t="s">
        <v>226</v>
      </c>
      <c r="C73" s="25" t="s">
        <v>105</v>
      </c>
      <c r="D73" s="18" t="s">
        <v>30</v>
      </c>
      <c r="E73" s="22">
        <v>1</v>
      </c>
      <c r="F73" s="15"/>
      <c r="G73" s="91"/>
      <c r="H73" s="89"/>
      <c r="I73" s="91"/>
      <c r="J73" s="138"/>
      <c r="K73" s="91"/>
      <c r="L73" s="88"/>
      <c r="M73" s="88"/>
      <c r="N73" s="88"/>
      <c r="O73" s="88"/>
      <c r="P73" s="88"/>
    </row>
    <row r="74" spans="1:16" s="6" customFormat="1" ht="12.75">
      <c r="A74" s="18">
        <v>63</v>
      </c>
      <c r="B74" s="15" t="s">
        <v>226</v>
      </c>
      <c r="C74" s="23" t="s">
        <v>106</v>
      </c>
      <c r="D74" s="22" t="s">
        <v>6</v>
      </c>
      <c r="E74" s="22">
        <v>65</v>
      </c>
      <c r="F74" s="15"/>
      <c r="G74" s="91"/>
      <c r="H74" s="89"/>
      <c r="I74" s="91"/>
      <c r="J74" s="138"/>
      <c r="K74" s="91"/>
      <c r="L74" s="88"/>
      <c r="M74" s="88"/>
      <c r="N74" s="88"/>
      <c r="O74" s="88"/>
      <c r="P74" s="88"/>
    </row>
    <row r="75" spans="1:16" s="6" customFormat="1" ht="12.75">
      <c r="A75" s="18">
        <v>64</v>
      </c>
      <c r="B75" s="15" t="s">
        <v>226</v>
      </c>
      <c r="C75" s="23" t="s">
        <v>107</v>
      </c>
      <c r="D75" s="22" t="s">
        <v>6</v>
      </c>
      <c r="E75" s="22">
        <v>4</v>
      </c>
      <c r="F75" s="15"/>
      <c r="G75" s="91"/>
      <c r="H75" s="89"/>
      <c r="I75" s="91"/>
      <c r="J75" s="138"/>
      <c r="K75" s="91"/>
      <c r="L75" s="88"/>
      <c r="M75" s="88"/>
      <c r="N75" s="88"/>
      <c r="O75" s="88"/>
      <c r="P75" s="88"/>
    </row>
    <row r="76" spans="1:16" s="6" customFormat="1" ht="12.75">
      <c r="A76" s="18">
        <v>65</v>
      </c>
      <c r="B76" s="15" t="s">
        <v>226</v>
      </c>
      <c r="C76" s="23" t="s">
        <v>124</v>
      </c>
      <c r="D76" s="18" t="s">
        <v>30</v>
      </c>
      <c r="E76" s="22">
        <v>2</v>
      </c>
      <c r="F76" s="15"/>
      <c r="G76" s="91"/>
      <c r="H76" s="89"/>
      <c r="I76" s="91"/>
      <c r="J76" s="138"/>
      <c r="K76" s="91"/>
      <c r="L76" s="88"/>
      <c r="M76" s="88"/>
      <c r="N76" s="88"/>
      <c r="O76" s="88"/>
      <c r="P76" s="88"/>
    </row>
    <row r="77" spans="1:16" s="6" customFormat="1" ht="12.75">
      <c r="A77" s="18">
        <v>66</v>
      </c>
      <c r="B77" s="15" t="s">
        <v>226</v>
      </c>
      <c r="C77" s="23" t="s">
        <v>125</v>
      </c>
      <c r="D77" s="18" t="s">
        <v>30</v>
      </c>
      <c r="E77" s="22">
        <v>2</v>
      </c>
      <c r="F77" s="15"/>
      <c r="G77" s="91"/>
      <c r="H77" s="89"/>
      <c r="I77" s="91"/>
      <c r="J77" s="138"/>
      <c r="K77" s="91"/>
      <c r="L77" s="88"/>
      <c r="M77" s="88"/>
      <c r="N77" s="88"/>
      <c r="O77" s="88"/>
      <c r="P77" s="88"/>
    </row>
    <row r="78" spans="1:16" s="6" customFormat="1" ht="12.75">
      <c r="A78" s="18">
        <v>67</v>
      </c>
      <c r="B78" s="15" t="s">
        <v>226</v>
      </c>
      <c r="C78" s="23" t="s">
        <v>126</v>
      </c>
      <c r="D78" s="18" t="s">
        <v>30</v>
      </c>
      <c r="E78" s="22">
        <v>2</v>
      </c>
      <c r="F78" s="15"/>
      <c r="G78" s="91"/>
      <c r="H78" s="89"/>
      <c r="I78" s="91"/>
      <c r="J78" s="138"/>
      <c r="K78" s="91"/>
      <c r="L78" s="88"/>
      <c r="M78" s="88"/>
      <c r="N78" s="88"/>
      <c r="O78" s="88"/>
      <c r="P78" s="88"/>
    </row>
    <row r="79" spans="1:16" s="6" customFormat="1" ht="12.75">
      <c r="A79" s="18">
        <v>68</v>
      </c>
      <c r="B79" s="15" t="s">
        <v>226</v>
      </c>
      <c r="C79" s="23" t="s">
        <v>111</v>
      </c>
      <c r="D79" s="18" t="s">
        <v>30</v>
      </c>
      <c r="E79" s="22">
        <v>1</v>
      </c>
      <c r="F79" s="15"/>
      <c r="G79" s="91"/>
      <c r="H79" s="89"/>
      <c r="I79" s="91"/>
      <c r="J79" s="138"/>
      <c r="K79" s="91"/>
      <c r="L79" s="88"/>
      <c r="M79" s="88"/>
      <c r="N79" s="88"/>
      <c r="O79" s="88"/>
      <c r="P79" s="88"/>
    </row>
    <row r="80" spans="1:16" s="6" customFormat="1" ht="12.75">
      <c r="A80" s="18">
        <v>69</v>
      </c>
      <c r="B80" s="15" t="s">
        <v>226</v>
      </c>
      <c r="C80" s="23" t="s">
        <v>156</v>
      </c>
      <c r="D80" s="18" t="s">
        <v>6</v>
      </c>
      <c r="E80" s="22">
        <v>2</v>
      </c>
      <c r="F80" s="15"/>
      <c r="G80" s="91"/>
      <c r="H80" s="89"/>
      <c r="I80" s="91"/>
      <c r="J80" s="138"/>
      <c r="K80" s="91"/>
      <c r="L80" s="88"/>
      <c r="M80" s="88"/>
      <c r="N80" s="88"/>
      <c r="O80" s="88"/>
      <c r="P80" s="88"/>
    </row>
    <row r="81" spans="1:16" s="6" customFormat="1" ht="12.75">
      <c r="A81" s="18">
        <v>70</v>
      </c>
      <c r="B81" s="15" t="s">
        <v>226</v>
      </c>
      <c r="C81" s="23" t="s">
        <v>127</v>
      </c>
      <c r="D81" s="18" t="s">
        <v>30</v>
      </c>
      <c r="E81" s="22">
        <v>5</v>
      </c>
      <c r="F81" s="15"/>
      <c r="G81" s="91"/>
      <c r="H81" s="89"/>
      <c r="I81" s="91"/>
      <c r="J81" s="138"/>
      <c r="K81" s="91"/>
      <c r="L81" s="88"/>
      <c r="M81" s="88"/>
      <c r="N81" s="88"/>
      <c r="O81" s="88"/>
      <c r="P81" s="88"/>
    </row>
    <row r="82" spans="1:16" s="6" customFormat="1" ht="12.75">
      <c r="A82" s="18">
        <v>71</v>
      </c>
      <c r="B82" s="15" t="s">
        <v>226</v>
      </c>
      <c r="C82" s="23" t="s">
        <v>114</v>
      </c>
      <c r="D82" s="18" t="s">
        <v>30</v>
      </c>
      <c r="E82" s="22">
        <v>67</v>
      </c>
      <c r="F82" s="15"/>
      <c r="G82" s="91"/>
      <c r="H82" s="89"/>
      <c r="I82" s="91"/>
      <c r="J82" s="138"/>
      <c r="K82" s="91"/>
      <c r="L82" s="88"/>
      <c r="M82" s="88"/>
      <c r="N82" s="88"/>
      <c r="O82" s="88"/>
      <c r="P82" s="88"/>
    </row>
    <row r="83" spans="1:16" s="6" customFormat="1" ht="12.75">
      <c r="A83" s="18">
        <v>72</v>
      </c>
      <c r="B83" s="15" t="s">
        <v>226</v>
      </c>
      <c r="C83" s="23" t="s">
        <v>128</v>
      </c>
      <c r="D83" s="18" t="s">
        <v>30</v>
      </c>
      <c r="E83" s="22">
        <v>1</v>
      </c>
      <c r="F83" s="15"/>
      <c r="G83" s="91"/>
      <c r="H83" s="89"/>
      <c r="I83" s="91"/>
      <c r="J83" s="138"/>
      <c r="K83" s="91"/>
      <c r="L83" s="88"/>
      <c r="M83" s="88"/>
      <c r="N83" s="88"/>
      <c r="O83" s="88"/>
      <c r="P83" s="88"/>
    </row>
    <row r="84" spans="1:16" s="6" customFormat="1" ht="12.75">
      <c r="A84" s="18">
        <v>73</v>
      </c>
      <c r="B84" s="15" t="s">
        <v>226</v>
      </c>
      <c r="C84" s="23" t="s">
        <v>35</v>
      </c>
      <c r="D84" s="18" t="s">
        <v>30</v>
      </c>
      <c r="E84" s="22">
        <v>1</v>
      </c>
      <c r="F84" s="15"/>
      <c r="G84" s="91"/>
      <c r="H84" s="89"/>
      <c r="I84" s="91"/>
      <c r="J84" s="138"/>
      <c r="K84" s="91"/>
      <c r="L84" s="88"/>
      <c r="M84" s="88"/>
      <c r="N84" s="88"/>
      <c r="O84" s="88"/>
      <c r="P84" s="88"/>
    </row>
    <row r="85" spans="1:16" s="6" customFormat="1" ht="25.5">
      <c r="A85" s="18">
        <v>74</v>
      </c>
      <c r="B85" s="15" t="s">
        <v>226</v>
      </c>
      <c r="C85" s="26" t="s">
        <v>158</v>
      </c>
      <c r="D85" s="18" t="s">
        <v>6</v>
      </c>
      <c r="E85" s="22">
        <f>SUM(E81:E82)*2</f>
        <v>144</v>
      </c>
      <c r="F85" s="15"/>
      <c r="G85" s="91"/>
      <c r="H85" s="89"/>
      <c r="I85" s="91"/>
      <c r="J85" s="138"/>
      <c r="K85" s="91"/>
      <c r="L85" s="88"/>
      <c r="M85" s="88"/>
      <c r="N85" s="88"/>
      <c r="O85" s="88"/>
      <c r="P85" s="88"/>
    </row>
    <row r="86" spans="1:16" ht="12.75">
      <c r="A86" s="75"/>
      <c r="B86" s="75"/>
      <c r="C86" s="76" t="s">
        <v>140</v>
      </c>
      <c r="D86" s="77"/>
      <c r="E86" s="78"/>
      <c r="F86" s="79"/>
      <c r="G86" s="79"/>
      <c r="H86" s="79"/>
      <c r="I86" s="79"/>
      <c r="J86" s="79"/>
      <c r="K86" s="80"/>
      <c r="L86" s="88"/>
      <c r="M86" s="88"/>
      <c r="N86" s="88"/>
      <c r="O86" s="88"/>
      <c r="P86" s="88"/>
    </row>
    <row r="87" spans="1:16" ht="12.75">
      <c r="A87" s="81"/>
      <c r="B87" s="81"/>
      <c r="C87" s="82" t="s">
        <v>141</v>
      </c>
      <c r="D87" s="83"/>
      <c r="E87" s="84"/>
      <c r="F87" s="85"/>
      <c r="G87" s="84"/>
      <c r="H87" s="84"/>
      <c r="I87" s="84"/>
      <c r="J87" s="84"/>
      <c r="K87" s="82"/>
      <c r="L87" s="92"/>
      <c r="M87" s="92"/>
      <c r="N87" s="92"/>
      <c r="O87" s="92"/>
      <c r="P87" s="92"/>
    </row>
    <row r="88" spans="1:16" ht="12.75">
      <c r="A88" s="81"/>
      <c r="B88" s="81"/>
      <c r="C88" s="76" t="s">
        <v>142</v>
      </c>
      <c r="D88" s="86"/>
      <c r="E88" s="84"/>
      <c r="F88" s="85"/>
      <c r="G88" s="84"/>
      <c r="H88" s="84"/>
      <c r="I88" s="84"/>
      <c r="J88" s="84"/>
      <c r="K88" s="82"/>
      <c r="L88" s="93"/>
      <c r="M88" s="93"/>
      <c r="N88" s="93"/>
      <c r="O88" s="93"/>
      <c r="P88" s="93"/>
    </row>
  </sheetData>
  <sheetProtection selectLockedCells="1" selectUnlockedCells="1"/>
  <mergeCells count="9">
    <mergeCell ref="A9:A10"/>
    <mergeCell ref="B9:B10"/>
    <mergeCell ref="C9:C10"/>
    <mergeCell ref="D9:D10"/>
    <mergeCell ref="E9:E10"/>
    <mergeCell ref="A1:P1"/>
    <mergeCell ref="A2:P2"/>
    <mergeCell ref="F9:K9"/>
    <mergeCell ref="L9:P9"/>
  </mergeCells>
  <printOptions/>
  <pageMargins left="0.7875" right="0.2361111111111111" top="0.5902777777777778" bottom="0.39375" header="0.5118055555555555" footer="0.511805555555555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9"/>
  <sheetViews>
    <sheetView view="pageBreakPreview" zoomScale="85" zoomScaleSheetLayoutView="85" zoomScalePageLayoutView="0" workbookViewId="0" topLeftCell="A211">
      <selection activeCell="B92" sqref="B92"/>
    </sheetView>
  </sheetViews>
  <sheetFormatPr defaultColWidth="11.57421875" defaultRowHeight="12.75"/>
  <cols>
    <col min="1" max="1" width="6.421875" style="1" customWidth="1"/>
    <col min="2" max="2" width="70.140625" style="1" customWidth="1"/>
    <col min="3" max="4" width="10.140625" style="12" customWidth="1"/>
    <col min="5" max="16384" width="11.57421875" style="1" customWidth="1"/>
  </cols>
  <sheetData>
    <row r="1" spans="1:4" ht="12.75" customHeight="1">
      <c r="A1" s="245"/>
      <c r="B1" s="245"/>
      <c r="C1" s="245"/>
      <c r="D1" s="245"/>
    </row>
    <row r="2" spans="1:4" ht="12.75" customHeight="1">
      <c r="A2" s="244" t="s">
        <v>282</v>
      </c>
      <c r="B2" s="244"/>
      <c r="C2" s="244"/>
      <c r="D2" s="244"/>
    </row>
    <row r="3" spans="1:4" ht="12.75">
      <c r="A3" s="38" t="s">
        <v>223</v>
      </c>
      <c r="B3" s="70"/>
      <c r="C3" s="70"/>
      <c r="D3" s="70"/>
    </row>
    <row r="4" spans="1:4" ht="12.75">
      <c r="A4" s="38" t="s">
        <v>224</v>
      </c>
      <c r="B4" s="70"/>
      <c r="C4" s="70"/>
      <c r="D4" s="70"/>
    </row>
    <row r="5" spans="1:4" ht="12.75">
      <c r="A5" s="68" t="s">
        <v>144</v>
      </c>
      <c r="B5" s="70"/>
      <c r="C5" s="70"/>
      <c r="D5" s="70"/>
    </row>
    <row r="6" spans="1:4" ht="12.75">
      <c r="A6" s="68"/>
      <c r="B6" s="70"/>
      <c r="C6" s="70"/>
      <c r="D6" s="70"/>
    </row>
    <row r="7" spans="1:4" ht="12.75">
      <c r="A7" s="68"/>
      <c r="B7" s="70"/>
      <c r="C7" s="70"/>
      <c r="D7" s="70"/>
    </row>
    <row r="8" spans="1:4" ht="12.75">
      <c r="A8" s="4"/>
      <c r="B8" s="4"/>
      <c r="C8" s="4"/>
      <c r="D8" s="4"/>
    </row>
    <row r="9" spans="1:4" s="5" customFormat="1" ht="12.75" customHeight="1">
      <c r="A9" s="246" t="s">
        <v>134</v>
      </c>
      <c r="B9" s="246" t="s">
        <v>135</v>
      </c>
      <c r="C9" s="247" t="s">
        <v>1</v>
      </c>
      <c r="D9" s="247" t="s">
        <v>2</v>
      </c>
    </row>
    <row r="10" spans="1:4" s="5" customFormat="1" ht="56.25" customHeight="1">
      <c r="A10" s="246"/>
      <c r="B10" s="246"/>
      <c r="C10" s="247"/>
      <c r="D10" s="247"/>
    </row>
    <row r="11" spans="1:4" s="5" customFormat="1" ht="12.75">
      <c r="A11" s="13">
        <v>1</v>
      </c>
      <c r="B11" s="13">
        <v>2</v>
      </c>
      <c r="C11" s="13">
        <v>3</v>
      </c>
      <c r="D11" s="13">
        <v>4</v>
      </c>
    </row>
    <row r="12" spans="1:4" s="5" customFormat="1" ht="12.75" customHeight="1">
      <c r="A12" s="14">
        <v>1</v>
      </c>
      <c r="B12" s="20" t="s">
        <v>197</v>
      </c>
      <c r="C12" s="107"/>
      <c r="D12" s="108"/>
    </row>
    <row r="13" spans="1:4" s="6" customFormat="1" ht="12.75">
      <c r="A13" s="14">
        <v>2</v>
      </c>
      <c r="B13" s="112" t="s">
        <v>210</v>
      </c>
      <c r="C13" s="107"/>
      <c r="D13" s="108"/>
    </row>
    <row r="14" spans="1:4" s="6" customFormat="1" ht="12.75">
      <c r="A14" s="14">
        <v>3</v>
      </c>
      <c r="B14" s="113" t="s">
        <v>198</v>
      </c>
      <c r="C14" s="114" t="s">
        <v>199</v>
      </c>
      <c r="D14" s="115">
        <v>1</v>
      </c>
    </row>
    <row r="15" spans="1:4" s="6" customFormat="1" ht="25.5">
      <c r="A15" s="14">
        <v>4</v>
      </c>
      <c r="B15" s="118" t="s">
        <v>200</v>
      </c>
      <c r="C15" s="118" t="s">
        <v>161</v>
      </c>
      <c r="D15" s="119">
        <v>1</v>
      </c>
    </row>
    <row r="16" spans="1:4" s="6" customFormat="1" ht="12.75">
      <c r="A16" s="14">
        <v>5</v>
      </c>
      <c r="B16" s="118" t="s">
        <v>201</v>
      </c>
      <c r="C16" s="118" t="s">
        <v>161</v>
      </c>
      <c r="D16" s="119">
        <v>2</v>
      </c>
    </row>
    <row r="17" spans="1:4" s="6" customFormat="1" ht="12.75">
      <c r="A17" s="14">
        <v>6</v>
      </c>
      <c r="B17" s="118" t="s">
        <v>202</v>
      </c>
      <c r="C17" s="120" t="s">
        <v>161</v>
      </c>
      <c r="D17" s="121">
        <v>1</v>
      </c>
    </row>
    <row r="18" spans="1:4" s="6" customFormat="1" ht="25.5">
      <c r="A18" s="14">
        <v>7</v>
      </c>
      <c r="B18" s="118" t="s">
        <v>203</v>
      </c>
      <c r="C18" s="120" t="s">
        <v>161</v>
      </c>
      <c r="D18" s="122">
        <v>1</v>
      </c>
    </row>
    <row r="19" spans="1:4" s="6" customFormat="1" ht="12.75">
      <c r="A19" s="14">
        <v>8</v>
      </c>
      <c r="B19" s="123" t="s">
        <v>204</v>
      </c>
      <c r="C19" s="123" t="s">
        <v>7</v>
      </c>
      <c r="D19" s="124">
        <v>3</v>
      </c>
    </row>
    <row r="20" spans="1:4" s="6" customFormat="1" ht="12.75">
      <c r="A20" s="14">
        <v>9</v>
      </c>
      <c r="B20" s="126" t="s">
        <v>205</v>
      </c>
      <c r="C20" s="126" t="s">
        <v>162</v>
      </c>
      <c r="D20" s="127">
        <v>1</v>
      </c>
    </row>
    <row r="21" spans="1:4" s="6" customFormat="1" ht="25.5">
      <c r="A21" s="14">
        <v>10</v>
      </c>
      <c r="B21" s="126" t="s">
        <v>206</v>
      </c>
      <c r="C21" s="126" t="s">
        <v>26</v>
      </c>
      <c r="D21" s="127">
        <v>1</v>
      </c>
    </row>
    <row r="22" spans="1:4" s="6" customFormat="1" ht="25.5">
      <c r="A22" s="14">
        <v>11</v>
      </c>
      <c r="B22" s="118" t="s">
        <v>207</v>
      </c>
      <c r="C22" s="120" t="s">
        <v>161</v>
      </c>
      <c r="D22" s="128">
        <v>1</v>
      </c>
    </row>
    <row r="23" spans="1:4" s="6" customFormat="1" ht="25.5">
      <c r="A23" s="14">
        <v>12</v>
      </c>
      <c r="B23" s="129" t="s">
        <v>208</v>
      </c>
      <c r="C23" s="120" t="s">
        <v>161</v>
      </c>
      <c r="D23" s="128">
        <v>1</v>
      </c>
    </row>
    <row r="24" spans="1:4" s="6" customFormat="1" ht="12.75">
      <c r="A24" s="14">
        <v>13</v>
      </c>
      <c r="B24" s="126" t="s">
        <v>209</v>
      </c>
      <c r="C24" s="126" t="s">
        <v>162</v>
      </c>
      <c r="D24" s="127">
        <v>1</v>
      </c>
    </row>
    <row r="25" spans="1:4" ht="12.75">
      <c r="A25" s="14">
        <v>14</v>
      </c>
      <c r="B25" s="29" t="s">
        <v>3</v>
      </c>
      <c r="C25" s="29"/>
      <c r="D25" s="13"/>
    </row>
    <row r="26" spans="1:4" ht="12.75">
      <c r="A26" s="14">
        <v>15</v>
      </c>
      <c r="B26" s="16" t="s">
        <v>40</v>
      </c>
      <c r="C26" s="15" t="s">
        <v>6</v>
      </c>
      <c r="D26" s="17">
        <f>449*1</f>
        <v>449</v>
      </c>
    </row>
    <row r="27" spans="1:4" ht="12.75">
      <c r="A27" s="14">
        <v>16</v>
      </c>
      <c r="B27" s="16" t="s">
        <v>42</v>
      </c>
      <c r="C27" s="15" t="s">
        <v>5</v>
      </c>
      <c r="D27" s="17">
        <v>5</v>
      </c>
    </row>
    <row r="28" spans="1:4" ht="25.5">
      <c r="A28" s="14">
        <v>17</v>
      </c>
      <c r="B28" s="16" t="s">
        <v>57</v>
      </c>
      <c r="C28" s="15" t="s">
        <v>30</v>
      </c>
      <c r="D28" s="17">
        <v>1</v>
      </c>
    </row>
    <row r="29" spans="1:4" ht="25.5">
      <c r="A29" s="14">
        <v>18</v>
      </c>
      <c r="B29" s="16" t="s">
        <v>38</v>
      </c>
      <c r="C29" s="15" t="s">
        <v>30</v>
      </c>
      <c r="D29" s="17">
        <v>1</v>
      </c>
    </row>
    <row r="30" spans="1:4" ht="25.5">
      <c r="A30" s="14">
        <v>19</v>
      </c>
      <c r="B30" s="16" t="s">
        <v>39</v>
      </c>
      <c r="C30" s="15" t="s">
        <v>5</v>
      </c>
      <c r="D30" s="17">
        <v>3</v>
      </c>
    </row>
    <row r="31" spans="1:4" ht="12.75">
      <c r="A31" s="14">
        <v>20</v>
      </c>
      <c r="B31" s="16" t="s">
        <v>41</v>
      </c>
      <c r="C31" s="15" t="s">
        <v>5</v>
      </c>
      <c r="D31" s="17">
        <v>3</v>
      </c>
    </row>
    <row r="32" spans="1:4" ht="12.75">
      <c r="A32" s="14">
        <v>21</v>
      </c>
      <c r="B32" s="16" t="s">
        <v>43</v>
      </c>
      <c r="C32" s="15" t="s">
        <v>30</v>
      </c>
      <c r="D32" s="17">
        <v>15</v>
      </c>
    </row>
    <row r="33" spans="1:4" ht="12.75">
      <c r="A33" s="14">
        <v>22</v>
      </c>
      <c r="B33" s="16" t="s">
        <v>44</v>
      </c>
      <c r="C33" s="15" t="s">
        <v>4</v>
      </c>
      <c r="D33" s="17">
        <v>47.6</v>
      </c>
    </row>
    <row r="34" spans="1:4" ht="12.75">
      <c r="A34" s="14">
        <v>23</v>
      </c>
      <c r="B34" s="16" t="s">
        <v>45</v>
      </c>
      <c r="C34" s="15" t="s">
        <v>12</v>
      </c>
      <c r="D34" s="17">
        <v>269</v>
      </c>
    </row>
    <row r="35" spans="1:4" ht="12.75">
      <c r="A35" s="14">
        <v>24</v>
      </c>
      <c r="B35" s="16" t="s">
        <v>22</v>
      </c>
      <c r="C35" s="15" t="s">
        <v>12</v>
      </c>
      <c r="D35" s="17">
        <v>269</v>
      </c>
    </row>
    <row r="36" spans="1:4" ht="12.75">
      <c r="A36" s="14">
        <v>25</v>
      </c>
      <c r="B36" s="16" t="s">
        <v>46</v>
      </c>
      <c r="C36" s="15" t="s">
        <v>6</v>
      </c>
      <c r="D36" s="17">
        <v>40</v>
      </c>
    </row>
    <row r="37" spans="1:4" ht="12.75">
      <c r="A37" s="14">
        <v>26</v>
      </c>
      <c r="B37" s="16" t="s">
        <v>49</v>
      </c>
      <c r="C37" s="15" t="s">
        <v>30</v>
      </c>
      <c r="D37" s="17">
        <v>3</v>
      </c>
    </row>
    <row r="38" spans="1:4" ht="25.5">
      <c r="A38" s="14">
        <v>27</v>
      </c>
      <c r="B38" s="16" t="s">
        <v>48</v>
      </c>
      <c r="C38" s="15" t="s">
        <v>30</v>
      </c>
      <c r="D38" s="17">
        <v>1</v>
      </c>
    </row>
    <row r="39" spans="1:4" ht="12.75">
      <c r="A39" s="14">
        <v>28</v>
      </c>
      <c r="B39" s="16" t="s">
        <v>47</v>
      </c>
      <c r="C39" s="15" t="s">
        <v>30</v>
      </c>
      <c r="D39" s="17">
        <v>3</v>
      </c>
    </row>
    <row r="40" spans="1:4" ht="12.75">
      <c r="A40" s="14">
        <v>29</v>
      </c>
      <c r="B40" s="16" t="s">
        <v>50</v>
      </c>
      <c r="C40" s="15" t="s">
        <v>5</v>
      </c>
      <c r="D40" s="17">
        <v>1</v>
      </c>
    </row>
    <row r="41" spans="1:4" ht="12.75">
      <c r="A41" s="14">
        <v>30</v>
      </c>
      <c r="B41" s="16" t="s">
        <v>51</v>
      </c>
      <c r="C41" s="15" t="s">
        <v>4</v>
      </c>
      <c r="D41" s="17">
        <v>320</v>
      </c>
    </row>
    <row r="42" spans="1:4" ht="12.75">
      <c r="A42" s="14">
        <v>31</v>
      </c>
      <c r="B42" s="29" t="s">
        <v>53</v>
      </c>
      <c r="C42" s="29"/>
      <c r="D42" s="13"/>
    </row>
    <row r="43" spans="1:4" ht="12.75">
      <c r="A43" s="14">
        <v>32</v>
      </c>
      <c r="B43" s="16" t="s">
        <v>11</v>
      </c>
      <c r="C43" s="15" t="s">
        <v>4</v>
      </c>
      <c r="D43" s="17">
        <f>D46*0.5*0.5</f>
        <v>7.1</v>
      </c>
    </row>
    <row r="44" spans="1:4" ht="12.75">
      <c r="A44" s="14">
        <v>33</v>
      </c>
      <c r="B44" s="16" t="s">
        <v>68</v>
      </c>
      <c r="C44" s="15" t="s">
        <v>4</v>
      </c>
      <c r="D44" s="17">
        <v>6.5</v>
      </c>
    </row>
    <row r="45" spans="1:4" ht="12.75">
      <c r="A45" s="14">
        <v>34</v>
      </c>
      <c r="B45" s="16" t="s">
        <v>60</v>
      </c>
      <c r="C45" s="15" t="s">
        <v>4</v>
      </c>
      <c r="D45" s="17">
        <v>4.26</v>
      </c>
    </row>
    <row r="46" spans="1:4" ht="25.5">
      <c r="A46" s="14">
        <v>35</v>
      </c>
      <c r="B46" s="16" t="s">
        <v>61</v>
      </c>
      <c r="C46" s="15" t="s">
        <v>12</v>
      </c>
      <c r="D46" s="17">
        <f>9.6+11.2+7.6</f>
        <v>28.4</v>
      </c>
    </row>
    <row r="47" spans="1:4" ht="12.75">
      <c r="A47" s="14">
        <v>36</v>
      </c>
      <c r="B47" s="16" t="s">
        <v>62</v>
      </c>
      <c r="C47" s="15" t="s">
        <v>12</v>
      </c>
      <c r="D47" s="17">
        <f>9.6+11.2+7.6</f>
        <v>28.4</v>
      </c>
    </row>
    <row r="48" spans="1:4" ht="12.75">
      <c r="A48" s="14">
        <v>37</v>
      </c>
      <c r="B48" s="16" t="s">
        <v>214</v>
      </c>
      <c r="C48" s="15" t="s">
        <v>6</v>
      </c>
      <c r="D48" s="17">
        <f>D47*1.2</f>
        <v>34.08</v>
      </c>
    </row>
    <row r="49" spans="1:4" ht="25.5">
      <c r="A49" s="14">
        <v>38</v>
      </c>
      <c r="B49" s="16" t="s">
        <v>56</v>
      </c>
      <c r="C49" s="15" t="s">
        <v>5</v>
      </c>
      <c r="D49" s="17">
        <f>5+8</f>
        <v>13</v>
      </c>
    </row>
    <row r="50" spans="1:4" ht="25.5">
      <c r="A50" s="14">
        <v>39</v>
      </c>
      <c r="B50" s="16" t="s">
        <v>55</v>
      </c>
      <c r="C50" s="15" t="s">
        <v>5</v>
      </c>
      <c r="D50" s="17">
        <v>7</v>
      </c>
    </row>
    <row r="51" spans="1:4" ht="25.5">
      <c r="A51" s="14">
        <v>40</v>
      </c>
      <c r="B51" s="16" t="s">
        <v>54</v>
      </c>
      <c r="C51" s="15" t="s">
        <v>6</v>
      </c>
      <c r="D51" s="17">
        <v>21.7</v>
      </c>
    </row>
    <row r="52" spans="1:4" ht="12.75">
      <c r="A52" s="14">
        <v>41</v>
      </c>
      <c r="B52" s="16" t="s">
        <v>13</v>
      </c>
      <c r="C52" s="15" t="s">
        <v>7</v>
      </c>
      <c r="D52" s="17">
        <v>9</v>
      </c>
    </row>
    <row r="53" spans="1:4" ht="12.75">
      <c r="A53" s="14">
        <v>42</v>
      </c>
      <c r="B53" s="16" t="s">
        <v>14</v>
      </c>
      <c r="C53" s="15" t="s">
        <v>12</v>
      </c>
      <c r="D53" s="17">
        <f>9.6+5.4</f>
        <v>15</v>
      </c>
    </row>
    <row r="54" spans="1:4" ht="25.5">
      <c r="A54" s="14">
        <v>43</v>
      </c>
      <c r="B54" s="16" t="s">
        <v>132</v>
      </c>
      <c r="C54" s="15" t="s">
        <v>30</v>
      </c>
      <c r="D54" s="17">
        <v>1</v>
      </c>
    </row>
    <row r="55" spans="1:4" ht="38.25">
      <c r="A55" s="14">
        <v>44</v>
      </c>
      <c r="B55" s="16" t="s">
        <v>133</v>
      </c>
      <c r="C55" s="15" t="s">
        <v>6</v>
      </c>
      <c r="D55" s="17">
        <v>5.8</v>
      </c>
    </row>
    <row r="56" spans="1:4" ht="12.75">
      <c r="A56" s="14">
        <v>45</v>
      </c>
      <c r="B56" s="29" t="s">
        <v>15</v>
      </c>
      <c r="C56" s="29"/>
      <c r="D56" s="13"/>
    </row>
    <row r="57" spans="1:4" ht="25.5">
      <c r="A57" s="14">
        <v>46</v>
      </c>
      <c r="B57" s="16" t="s">
        <v>59</v>
      </c>
      <c r="C57" s="15" t="s">
        <v>5</v>
      </c>
      <c r="D57" s="17">
        <v>7</v>
      </c>
    </row>
    <row r="58" spans="1:4" ht="51">
      <c r="A58" s="14">
        <v>47</v>
      </c>
      <c r="B58" s="16" t="s">
        <v>63</v>
      </c>
      <c r="C58" s="15" t="s">
        <v>5</v>
      </c>
      <c r="D58" s="17">
        <v>1</v>
      </c>
    </row>
    <row r="59" spans="1:4" ht="12.75">
      <c r="A59" s="14">
        <v>48</v>
      </c>
      <c r="B59" s="29" t="s">
        <v>16</v>
      </c>
      <c r="C59" s="29"/>
      <c r="D59" s="13"/>
    </row>
    <row r="60" spans="1:4" ht="12.75">
      <c r="A60" s="14">
        <v>49</v>
      </c>
      <c r="B60" s="16" t="s">
        <v>64</v>
      </c>
      <c r="C60" s="15" t="s">
        <v>4</v>
      </c>
      <c r="D60" s="17">
        <v>35.03</v>
      </c>
    </row>
    <row r="61" spans="1:4" ht="12.75">
      <c r="A61" s="14">
        <v>50</v>
      </c>
      <c r="B61" s="16" t="s">
        <v>65</v>
      </c>
      <c r="C61" s="15" t="s">
        <v>4</v>
      </c>
      <c r="D61" s="17">
        <v>21.55</v>
      </c>
    </row>
    <row r="62" spans="1:4" ht="12.75">
      <c r="A62" s="14">
        <v>51</v>
      </c>
      <c r="B62" s="16" t="s">
        <v>17</v>
      </c>
      <c r="C62" s="15" t="s">
        <v>12</v>
      </c>
      <c r="D62" s="17">
        <v>449</v>
      </c>
    </row>
    <row r="63" spans="1:4" ht="12.75">
      <c r="A63" s="14">
        <v>52</v>
      </c>
      <c r="B63" s="16" t="s">
        <v>18</v>
      </c>
      <c r="C63" s="15" t="s">
        <v>6</v>
      </c>
      <c r="D63" s="17">
        <v>269</v>
      </c>
    </row>
    <row r="64" spans="1:4" ht="12.75">
      <c r="A64" s="14">
        <v>53</v>
      </c>
      <c r="B64" s="16" t="s">
        <v>66</v>
      </c>
      <c r="C64" s="15" t="s">
        <v>6</v>
      </c>
      <c r="D64" s="17">
        <v>230</v>
      </c>
    </row>
    <row r="65" spans="1:4" ht="12.75">
      <c r="A65" s="14">
        <v>54</v>
      </c>
      <c r="B65" s="29" t="s">
        <v>19</v>
      </c>
      <c r="C65" s="29"/>
      <c r="D65" s="13"/>
    </row>
    <row r="66" spans="1:4" ht="12.75">
      <c r="A66" s="14">
        <v>55</v>
      </c>
      <c r="B66" s="16" t="s">
        <v>20</v>
      </c>
      <c r="C66" s="15" t="s">
        <v>7</v>
      </c>
      <c r="D66" s="17">
        <v>15</v>
      </c>
    </row>
    <row r="67" spans="1:4" ht="12.75">
      <c r="A67" s="14">
        <v>56</v>
      </c>
      <c r="B67" s="16" t="s">
        <v>21</v>
      </c>
      <c r="C67" s="15" t="s">
        <v>7</v>
      </c>
      <c r="D67" s="17">
        <v>5</v>
      </c>
    </row>
    <row r="68" spans="1:4" ht="83.25" customHeight="1">
      <c r="A68" s="14">
        <v>57</v>
      </c>
      <c r="B68" s="210" t="s">
        <v>261</v>
      </c>
      <c r="C68" s="15" t="s">
        <v>7</v>
      </c>
      <c r="D68" s="17">
        <v>8</v>
      </c>
    </row>
    <row r="69" spans="1:4" ht="76.5">
      <c r="A69" s="14">
        <v>58</v>
      </c>
      <c r="B69" s="16" t="s">
        <v>262</v>
      </c>
      <c r="C69" s="15" t="s">
        <v>7</v>
      </c>
      <c r="D69" s="17">
        <v>7</v>
      </c>
    </row>
    <row r="70" spans="1:4" ht="76.5">
      <c r="A70" s="14">
        <v>59</v>
      </c>
      <c r="B70" s="16" t="s">
        <v>263</v>
      </c>
      <c r="C70" s="15" t="s">
        <v>7</v>
      </c>
      <c r="D70" s="17">
        <v>1</v>
      </c>
    </row>
    <row r="71" spans="1:4" ht="76.5">
      <c r="A71" s="14">
        <v>60</v>
      </c>
      <c r="B71" s="16" t="s">
        <v>264</v>
      </c>
      <c r="C71" s="15" t="s">
        <v>7</v>
      </c>
      <c r="D71" s="17">
        <v>1</v>
      </c>
    </row>
    <row r="72" spans="1:4" ht="76.5">
      <c r="A72" s="14">
        <v>61</v>
      </c>
      <c r="B72" s="210" t="s">
        <v>265</v>
      </c>
      <c r="C72" s="15" t="s">
        <v>7</v>
      </c>
      <c r="D72" s="17">
        <v>2</v>
      </c>
    </row>
    <row r="73" spans="1:4" ht="25.5">
      <c r="A73" s="14">
        <v>62</v>
      </c>
      <c r="B73" s="16" t="s">
        <v>71</v>
      </c>
      <c r="C73" s="15" t="s">
        <v>7</v>
      </c>
      <c r="D73" s="17">
        <v>1</v>
      </c>
    </row>
    <row r="74" spans="1:4" ht="25.5">
      <c r="A74" s="14">
        <v>63</v>
      </c>
      <c r="B74" s="16" t="s">
        <v>70</v>
      </c>
      <c r="C74" s="15" t="s">
        <v>7</v>
      </c>
      <c r="D74" s="17">
        <v>1</v>
      </c>
    </row>
    <row r="75" spans="1:4" ht="12.75">
      <c r="A75" s="14">
        <v>64</v>
      </c>
      <c r="B75" s="16" t="s">
        <v>215</v>
      </c>
      <c r="C75" s="15" t="s">
        <v>12</v>
      </c>
      <c r="D75" s="17">
        <f>D35+D76</f>
        <v>284.2</v>
      </c>
    </row>
    <row r="76" spans="1:4" ht="12.75">
      <c r="A76" s="14">
        <v>65</v>
      </c>
      <c r="B76" s="16" t="s">
        <v>23</v>
      </c>
      <c r="C76" s="15" t="s">
        <v>12</v>
      </c>
      <c r="D76" s="17">
        <v>15.2</v>
      </c>
    </row>
    <row r="77" spans="1:4" ht="12.75">
      <c r="A77" s="14">
        <v>66</v>
      </c>
      <c r="B77" s="16" t="s">
        <v>24</v>
      </c>
      <c r="C77" s="15" t="s">
        <v>12</v>
      </c>
      <c r="D77" s="17">
        <f>(1.15+0.75)*2*8+(0.85+0.55)*2*7</f>
        <v>50</v>
      </c>
    </row>
    <row r="78" spans="1:4" ht="12.75">
      <c r="A78" s="14">
        <v>67</v>
      </c>
      <c r="B78" s="29" t="s">
        <v>8</v>
      </c>
      <c r="C78" s="29"/>
      <c r="D78" s="13"/>
    </row>
    <row r="79" spans="1:4" ht="15">
      <c r="A79" s="14">
        <v>68</v>
      </c>
      <c r="B79" s="94" t="s">
        <v>169</v>
      </c>
      <c r="C79" s="142" t="s">
        <v>227</v>
      </c>
      <c r="D79" s="143">
        <v>449</v>
      </c>
    </row>
    <row r="80" spans="1:4" ht="15">
      <c r="A80" s="14">
        <v>69</v>
      </c>
      <c r="B80" s="16" t="s">
        <v>10</v>
      </c>
      <c r="C80" s="142" t="s">
        <v>227</v>
      </c>
      <c r="D80" s="143">
        <v>449</v>
      </c>
    </row>
    <row r="81" spans="1:4" ht="15">
      <c r="A81" s="14">
        <v>70</v>
      </c>
      <c r="B81" s="16" t="s">
        <v>58</v>
      </c>
      <c r="C81" s="152" t="s">
        <v>228</v>
      </c>
      <c r="D81" s="143">
        <v>543.1</v>
      </c>
    </row>
    <row r="82" spans="1:4" ht="15">
      <c r="A82" s="14">
        <v>71</v>
      </c>
      <c r="B82" s="153" t="s">
        <v>170</v>
      </c>
      <c r="C82" s="152" t="s">
        <v>228</v>
      </c>
      <c r="D82" s="143">
        <v>543.1</v>
      </c>
    </row>
    <row r="83" spans="1:4" ht="15">
      <c r="A83" s="14">
        <v>72</v>
      </c>
      <c r="B83" s="156" t="s">
        <v>231</v>
      </c>
      <c r="C83" s="152" t="s">
        <v>228</v>
      </c>
      <c r="D83" s="143">
        <f>D82*0.3</f>
        <v>162.93</v>
      </c>
    </row>
    <row r="84" spans="1:4" ht="15">
      <c r="A84" s="14">
        <v>73</v>
      </c>
      <c r="B84" s="156" t="s">
        <v>232</v>
      </c>
      <c r="C84" s="152" t="s">
        <v>76</v>
      </c>
      <c r="D84" s="143">
        <f>D82*12</f>
        <v>6517.200000000001</v>
      </c>
    </row>
    <row r="85" spans="1:4" ht="15">
      <c r="A85" s="14">
        <v>74</v>
      </c>
      <c r="B85" s="158" t="s">
        <v>171</v>
      </c>
      <c r="C85" s="152" t="s">
        <v>228</v>
      </c>
      <c r="D85" s="143">
        <v>543.1</v>
      </c>
    </row>
    <row r="86" spans="1:4" ht="12.75">
      <c r="A86" s="14">
        <v>75</v>
      </c>
      <c r="B86" s="156" t="s">
        <v>172</v>
      </c>
      <c r="C86" s="152" t="s">
        <v>76</v>
      </c>
      <c r="D86" s="143">
        <f>D85*0.2</f>
        <v>108.62</v>
      </c>
    </row>
    <row r="87" spans="1:4" ht="15">
      <c r="A87" s="14">
        <v>76</v>
      </c>
      <c r="B87" s="153" t="s">
        <v>173</v>
      </c>
      <c r="C87" s="152" t="s">
        <v>228</v>
      </c>
      <c r="D87" s="143">
        <v>543.1</v>
      </c>
    </row>
    <row r="88" spans="1:4" ht="15">
      <c r="A88" s="14">
        <v>77</v>
      </c>
      <c r="B88" s="156" t="s">
        <v>284</v>
      </c>
      <c r="C88" s="152" t="s">
        <v>228</v>
      </c>
      <c r="D88" s="143">
        <f>D87*1.02</f>
        <v>553.962</v>
      </c>
    </row>
    <row r="89" spans="1:4" ht="15">
      <c r="A89" s="14">
        <v>78</v>
      </c>
      <c r="B89" s="156" t="s">
        <v>233</v>
      </c>
      <c r="C89" s="152" t="s">
        <v>76</v>
      </c>
      <c r="D89" s="143">
        <f>D87*5</f>
        <v>2715.5</v>
      </c>
    </row>
    <row r="90" spans="1:4" ht="15">
      <c r="A90" s="14">
        <v>79</v>
      </c>
      <c r="B90" s="158" t="s">
        <v>174</v>
      </c>
      <c r="C90" s="152" t="s">
        <v>228</v>
      </c>
      <c r="D90" s="143">
        <v>314.5</v>
      </c>
    </row>
    <row r="91" spans="1:4" ht="15">
      <c r="A91" s="14">
        <v>80</v>
      </c>
      <c r="B91" s="156" t="s">
        <v>234</v>
      </c>
      <c r="C91" s="152" t="s">
        <v>76</v>
      </c>
      <c r="D91" s="143">
        <f>D90*6</f>
        <v>1887</v>
      </c>
    </row>
    <row r="92" spans="1:4" ht="15">
      <c r="A92" s="14">
        <v>81</v>
      </c>
      <c r="B92" s="156" t="s">
        <v>235</v>
      </c>
      <c r="C92" s="152" t="s">
        <v>228</v>
      </c>
      <c r="D92" s="143">
        <f>D90*1.15</f>
        <v>361.67499999999995</v>
      </c>
    </row>
    <row r="93" spans="1:4" ht="12.75">
      <c r="A93" s="14">
        <v>82</v>
      </c>
      <c r="B93" s="156" t="s">
        <v>175</v>
      </c>
      <c r="C93" s="152" t="s">
        <v>12</v>
      </c>
      <c r="D93" s="143">
        <v>52.5</v>
      </c>
    </row>
    <row r="94" spans="1:4" ht="15">
      <c r="A94" s="14">
        <v>83</v>
      </c>
      <c r="B94" s="153" t="s">
        <v>176</v>
      </c>
      <c r="C94" s="152" t="s">
        <v>228</v>
      </c>
      <c r="D94" s="143">
        <v>361.68</v>
      </c>
    </row>
    <row r="95" spans="1:4" ht="12.75">
      <c r="A95" s="14">
        <v>84</v>
      </c>
      <c r="B95" s="156" t="s">
        <v>177</v>
      </c>
      <c r="C95" s="152" t="s">
        <v>165</v>
      </c>
      <c r="D95" s="143">
        <f>D94*0.32</f>
        <v>115.7376</v>
      </c>
    </row>
    <row r="96" spans="1:4" ht="12.75">
      <c r="A96" s="14">
        <v>85</v>
      </c>
      <c r="B96" s="156" t="s">
        <v>178</v>
      </c>
      <c r="C96" s="152" t="s">
        <v>165</v>
      </c>
      <c r="D96" s="143">
        <f>D94*0.42</f>
        <v>151.9056</v>
      </c>
    </row>
    <row r="97" spans="1:4" ht="15">
      <c r="A97" s="14">
        <v>86</v>
      </c>
      <c r="B97" s="161" t="s">
        <v>217</v>
      </c>
      <c r="C97" s="152" t="s">
        <v>227</v>
      </c>
      <c r="D97" s="143">
        <v>449</v>
      </c>
    </row>
    <row r="98" spans="1:4" ht="25.5">
      <c r="A98" s="14">
        <v>87</v>
      </c>
      <c r="B98" s="16" t="s">
        <v>67</v>
      </c>
      <c r="C98" s="152" t="s">
        <v>227</v>
      </c>
      <c r="D98" s="17">
        <f>40*1*0.2</f>
        <v>8</v>
      </c>
    </row>
    <row r="99" spans="1:4" ht="12.75">
      <c r="A99" s="14">
        <v>88</v>
      </c>
      <c r="B99" s="16" t="s">
        <v>52</v>
      </c>
      <c r="C99" s="15" t="s">
        <v>7</v>
      </c>
      <c r="D99" s="17">
        <v>15</v>
      </c>
    </row>
    <row r="100" spans="1:4" ht="15">
      <c r="A100" s="14">
        <v>89</v>
      </c>
      <c r="B100" s="16" t="s">
        <v>9</v>
      </c>
      <c r="C100" s="152" t="s">
        <v>228</v>
      </c>
      <c r="D100" s="17">
        <v>36</v>
      </c>
    </row>
    <row r="101" spans="1:4" ht="15">
      <c r="A101" s="14">
        <v>90</v>
      </c>
      <c r="B101" s="16" t="s">
        <v>218</v>
      </c>
      <c r="C101" s="152" t="s">
        <v>228</v>
      </c>
      <c r="D101" s="17">
        <v>36</v>
      </c>
    </row>
    <row r="102" spans="1:4" ht="15">
      <c r="A102" s="14">
        <v>91</v>
      </c>
      <c r="B102" s="163" t="s">
        <v>232</v>
      </c>
      <c r="C102" s="152" t="s">
        <v>76</v>
      </c>
      <c r="D102" s="143">
        <v>49.199999999999996</v>
      </c>
    </row>
    <row r="103" spans="1:4" ht="12.75">
      <c r="A103" s="14">
        <v>92</v>
      </c>
      <c r="B103" s="164" t="s">
        <v>179</v>
      </c>
      <c r="C103" s="152" t="s">
        <v>161</v>
      </c>
      <c r="D103" s="143">
        <v>1</v>
      </c>
    </row>
    <row r="104" spans="1:4" ht="15">
      <c r="A104" s="14">
        <v>93</v>
      </c>
      <c r="B104" s="165" t="s">
        <v>180</v>
      </c>
      <c r="C104" s="152" t="s">
        <v>228</v>
      </c>
      <c r="D104" s="143">
        <v>99.8</v>
      </c>
    </row>
    <row r="105" spans="1:4" ht="12.75">
      <c r="A105" s="14">
        <v>94</v>
      </c>
      <c r="B105" s="166" t="s">
        <v>181</v>
      </c>
      <c r="C105" s="167" t="s">
        <v>31</v>
      </c>
      <c r="D105" s="143">
        <v>152</v>
      </c>
    </row>
    <row r="106" spans="1:4" ht="15">
      <c r="A106" s="14">
        <v>95</v>
      </c>
      <c r="B106" s="166" t="s">
        <v>182</v>
      </c>
      <c r="C106" s="152" t="s">
        <v>228</v>
      </c>
      <c r="D106" s="143">
        <v>107.8</v>
      </c>
    </row>
    <row r="107" spans="1:4" ht="15">
      <c r="A107" s="14">
        <v>96</v>
      </c>
      <c r="B107" s="166" t="s">
        <v>183</v>
      </c>
      <c r="C107" s="152" t="s">
        <v>227</v>
      </c>
      <c r="D107" s="143">
        <v>5</v>
      </c>
    </row>
    <row r="108" spans="1:4" ht="15">
      <c r="A108" s="14">
        <v>97</v>
      </c>
      <c r="B108" s="166" t="s">
        <v>184</v>
      </c>
      <c r="C108" s="152" t="s">
        <v>227</v>
      </c>
      <c r="D108" s="143">
        <v>10</v>
      </c>
    </row>
    <row r="109" spans="1:4" ht="12.75">
      <c r="A109" s="14">
        <v>98</v>
      </c>
      <c r="B109" s="29" t="s">
        <v>25</v>
      </c>
      <c r="C109" s="29"/>
      <c r="D109" s="13"/>
    </row>
    <row r="110" spans="1:4" ht="25.5">
      <c r="A110" s="14">
        <v>99</v>
      </c>
      <c r="B110" s="104" t="s">
        <v>185</v>
      </c>
      <c r="C110" s="100" t="s">
        <v>228</v>
      </c>
      <c r="D110" s="168">
        <v>2556</v>
      </c>
    </row>
    <row r="111" spans="1:4" ht="25.5">
      <c r="A111" s="14">
        <v>100</v>
      </c>
      <c r="B111" s="105" t="s">
        <v>186</v>
      </c>
      <c r="C111" s="100" t="s">
        <v>228</v>
      </c>
      <c r="D111" s="168">
        <v>2556</v>
      </c>
    </row>
    <row r="112" spans="1:4" ht="12.75">
      <c r="A112" s="14">
        <v>101</v>
      </c>
      <c r="B112" s="102" t="s">
        <v>187</v>
      </c>
      <c r="C112" s="100" t="s">
        <v>31</v>
      </c>
      <c r="D112" s="173">
        <v>6</v>
      </c>
    </row>
    <row r="113" spans="1:4" ht="15">
      <c r="A113" s="14">
        <v>102</v>
      </c>
      <c r="B113" s="99" t="s">
        <v>188</v>
      </c>
      <c r="C113" s="100" t="s">
        <v>228</v>
      </c>
      <c r="D113" s="173">
        <v>2428.4</v>
      </c>
    </row>
    <row r="114" spans="1:4" ht="15">
      <c r="A114" s="14">
        <v>103</v>
      </c>
      <c r="B114" s="99" t="s">
        <v>189</v>
      </c>
      <c r="C114" s="100" t="s">
        <v>228</v>
      </c>
      <c r="D114" s="173">
        <v>2428.4</v>
      </c>
    </row>
    <row r="115" spans="1:4" ht="12.75">
      <c r="A115" s="14">
        <v>104</v>
      </c>
      <c r="B115" s="103" t="s">
        <v>190</v>
      </c>
      <c r="C115" s="100" t="s">
        <v>76</v>
      </c>
      <c r="D115" s="173">
        <f>D114*0.2</f>
        <v>485.68000000000006</v>
      </c>
    </row>
    <row r="116" spans="1:4" ht="15">
      <c r="A116" s="14">
        <v>105</v>
      </c>
      <c r="B116" s="99" t="s">
        <v>191</v>
      </c>
      <c r="C116" s="100" t="s">
        <v>228</v>
      </c>
      <c r="D116" s="173">
        <v>2428.4</v>
      </c>
    </row>
    <row r="117" spans="1:4" ht="12.75">
      <c r="A117" s="14">
        <v>106</v>
      </c>
      <c r="B117" s="102" t="s">
        <v>192</v>
      </c>
      <c r="C117" s="100" t="s">
        <v>12</v>
      </c>
      <c r="D117" s="173">
        <v>449</v>
      </c>
    </row>
    <row r="118" spans="1:4" ht="15">
      <c r="A118" s="14">
        <v>107</v>
      </c>
      <c r="B118" s="103" t="s">
        <v>167</v>
      </c>
      <c r="C118" s="100" t="s">
        <v>228</v>
      </c>
      <c r="D118" s="173">
        <f>D116*1.05</f>
        <v>2549.82</v>
      </c>
    </row>
    <row r="119" spans="1:4" ht="15">
      <c r="A119" s="14">
        <v>108</v>
      </c>
      <c r="B119" s="103" t="s">
        <v>230</v>
      </c>
      <c r="C119" s="100" t="s">
        <v>76</v>
      </c>
      <c r="D119" s="173">
        <f>D116*6</f>
        <v>14570.400000000001</v>
      </c>
    </row>
    <row r="120" spans="1:4" ht="12.75">
      <c r="A120" s="14">
        <v>109</v>
      </c>
      <c r="B120" s="103" t="s">
        <v>168</v>
      </c>
      <c r="C120" s="100" t="s">
        <v>31</v>
      </c>
      <c r="D120" s="173">
        <v>14571</v>
      </c>
    </row>
    <row r="121" spans="1:4" ht="15">
      <c r="A121" s="14">
        <v>110</v>
      </c>
      <c r="B121" s="101" t="s">
        <v>219</v>
      </c>
      <c r="C121" s="100" t="s">
        <v>228</v>
      </c>
      <c r="D121" s="173">
        <v>187.2</v>
      </c>
    </row>
    <row r="122" spans="1:4" ht="15">
      <c r="A122" s="14">
        <v>111</v>
      </c>
      <c r="B122" s="103" t="s">
        <v>193</v>
      </c>
      <c r="C122" s="100" t="s">
        <v>228</v>
      </c>
      <c r="D122" s="173">
        <f>D121*1.1</f>
        <v>205.92000000000002</v>
      </c>
    </row>
    <row r="123" spans="1:4" ht="15">
      <c r="A123" s="14">
        <v>112</v>
      </c>
      <c r="B123" s="103" t="s">
        <v>230</v>
      </c>
      <c r="C123" s="100" t="s">
        <v>76</v>
      </c>
      <c r="D123" s="173">
        <f>D121*6</f>
        <v>1123.1999999999998</v>
      </c>
    </row>
    <row r="124" spans="1:4" ht="15">
      <c r="A124" s="14">
        <v>113</v>
      </c>
      <c r="B124" s="101" t="s">
        <v>194</v>
      </c>
      <c r="C124" s="100" t="s">
        <v>228</v>
      </c>
      <c r="D124" s="173">
        <f>D121+D116</f>
        <v>2615.6</v>
      </c>
    </row>
    <row r="125" spans="1:4" ht="15">
      <c r="A125" s="14">
        <v>114</v>
      </c>
      <c r="B125" s="103" t="s">
        <v>234</v>
      </c>
      <c r="C125" s="100" t="s">
        <v>31</v>
      </c>
      <c r="D125" s="173">
        <f>D124*6</f>
        <v>15693.599999999999</v>
      </c>
    </row>
    <row r="126" spans="1:4" ht="15">
      <c r="A126" s="14">
        <v>115</v>
      </c>
      <c r="B126" s="102" t="s">
        <v>236</v>
      </c>
      <c r="C126" s="100" t="s">
        <v>228</v>
      </c>
      <c r="D126" s="173">
        <f>D124*1.1</f>
        <v>2877.1600000000003</v>
      </c>
    </row>
    <row r="127" spans="1:4" ht="12.75">
      <c r="A127" s="14">
        <v>116</v>
      </c>
      <c r="B127" s="103" t="s">
        <v>195</v>
      </c>
      <c r="C127" s="100" t="s">
        <v>12</v>
      </c>
      <c r="D127" s="173">
        <v>1248</v>
      </c>
    </row>
    <row r="128" spans="1:4" ht="12.75">
      <c r="A128" s="14">
        <v>117</v>
      </c>
      <c r="B128" s="103" t="s">
        <v>175</v>
      </c>
      <c r="C128" s="100" t="s">
        <v>12</v>
      </c>
      <c r="D128" s="173">
        <v>495</v>
      </c>
    </row>
    <row r="129" spans="1:4" ht="15">
      <c r="A129" s="14">
        <v>118</v>
      </c>
      <c r="B129" s="101" t="s">
        <v>196</v>
      </c>
      <c r="C129" s="100" t="s">
        <v>228</v>
      </c>
      <c r="D129" s="173">
        <f>D124</f>
        <v>2615.6</v>
      </c>
    </row>
    <row r="130" spans="1:4" ht="15">
      <c r="A130" s="14">
        <v>119</v>
      </c>
      <c r="B130" s="102" t="s">
        <v>229</v>
      </c>
      <c r="C130" s="100" t="s">
        <v>76</v>
      </c>
      <c r="D130" s="173">
        <f>D129*0.2</f>
        <v>523.12</v>
      </c>
    </row>
    <row r="131" spans="1:4" ht="15">
      <c r="A131" s="14">
        <v>120</v>
      </c>
      <c r="B131" s="102" t="s">
        <v>237</v>
      </c>
      <c r="C131" s="100" t="s">
        <v>76</v>
      </c>
      <c r="D131" s="173">
        <f>D129*3.2</f>
        <v>8369.92</v>
      </c>
    </row>
    <row r="132" spans="1:4" ht="12.75">
      <c r="A132" s="14">
        <v>121</v>
      </c>
      <c r="B132" s="29" t="s">
        <v>130</v>
      </c>
      <c r="C132" s="29"/>
      <c r="D132" s="13"/>
    </row>
    <row r="133" spans="1:4" ht="15">
      <c r="A133" s="14">
        <v>122</v>
      </c>
      <c r="B133" s="16" t="s">
        <v>131</v>
      </c>
      <c r="C133" s="100" t="s">
        <v>228</v>
      </c>
      <c r="D133" s="17">
        <v>3.15</v>
      </c>
    </row>
    <row r="134" spans="1:4" ht="15">
      <c r="A134" s="14">
        <v>123</v>
      </c>
      <c r="B134" s="16" t="s">
        <v>220</v>
      </c>
      <c r="C134" s="100" t="s">
        <v>228</v>
      </c>
      <c r="D134" s="17">
        <f>D133</f>
        <v>3.15</v>
      </c>
    </row>
    <row r="135" spans="1:4" ht="15">
      <c r="A135" s="14">
        <v>124</v>
      </c>
      <c r="B135" s="103" t="s">
        <v>221</v>
      </c>
      <c r="C135" s="100" t="s">
        <v>228</v>
      </c>
      <c r="D135" s="173">
        <f>D134*1.1</f>
        <v>3.4650000000000003</v>
      </c>
    </row>
    <row r="136" spans="1:4" ht="15">
      <c r="A136" s="14">
        <v>125</v>
      </c>
      <c r="B136" s="103" t="s">
        <v>230</v>
      </c>
      <c r="C136" s="100" t="s">
        <v>76</v>
      </c>
      <c r="D136" s="173">
        <f>D134*6</f>
        <v>18.9</v>
      </c>
    </row>
    <row r="137" spans="1:4" ht="12.75">
      <c r="A137" s="14">
        <v>126</v>
      </c>
      <c r="B137" s="103" t="s">
        <v>222</v>
      </c>
      <c r="C137" s="100" t="s">
        <v>31</v>
      </c>
      <c r="D137" s="173">
        <f>D133*6</f>
        <v>18.9</v>
      </c>
    </row>
    <row r="138" spans="1:4" ht="15">
      <c r="A138" s="14">
        <v>127</v>
      </c>
      <c r="B138" s="101" t="s">
        <v>194</v>
      </c>
      <c r="C138" s="100" t="s">
        <v>228</v>
      </c>
      <c r="D138" s="173">
        <f>D134</f>
        <v>3.15</v>
      </c>
    </row>
    <row r="139" spans="1:4" ht="15">
      <c r="A139" s="14">
        <v>128</v>
      </c>
      <c r="B139" s="103" t="s">
        <v>234</v>
      </c>
      <c r="C139" s="100" t="s">
        <v>31</v>
      </c>
      <c r="D139" s="173">
        <f>D138*6</f>
        <v>18.9</v>
      </c>
    </row>
    <row r="140" spans="1:4" ht="15">
      <c r="A140" s="14">
        <v>129</v>
      </c>
      <c r="B140" s="102" t="s">
        <v>236</v>
      </c>
      <c r="C140" s="100" t="s">
        <v>228</v>
      </c>
      <c r="D140" s="173">
        <f>D138*1.1</f>
        <v>3.4650000000000003</v>
      </c>
    </row>
    <row r="141" spans="1:4" ht="15">
      <c r="A141" s="14">
        <v>130</v>
      </c>
      <c r="B141" s="101" t="s">
        <v>196</v>
      </c>
      <c r="C141" s="100" t="s">
        <v>228</v>
      </c>
      <c r="D141" s="173">
        <f>D138</f>
        <v>3.15</v>
      </c>
    </row>
    <row r="142" spans="1:4" ht="15">
      <c r="A142" s="14">
        <v>131</v>
      </c>
      <c r="B142" s="102" t="s">
        <v>229</v>
      </c>
      <c r="C142" s="100" t="s">
        <v>76</v>
      </c>
      <c r="D142" s="173">
        <f>D141*0.2</f>
        <v>0.63</v>
      </c>
    </row>
    <row r="143" spans="1:4" ht="15">
      <c r="A143" s="14">
        <v>132</v>
      </c>
      <c r="B143" s="102" t="s">
        <v>237</v>
      </c>
      <c r="C143" s="100" t="s">
        <v>76</v>
      </c>
      <c r="D143" s="173">
        <f>D141*3.2</f>
        <v>10.08</v>
      </c>
    </row>
    <row r="144" spans="1:4" ht="12.75">
      <c r="A144" s="14">
        <v>133</v>
      </c>
      <c r="B144" s="16" t="s">
        <v>35</v>
      </c>
      <c r="C144" s="15" t="s">
        <v>30</v>
      </c>
      <c r="D144" s="17">
        <v>1</v>
      </c>
    </row>
    <row r="145" spans="1:4" ht="12.75">
      <c r="A145" s="14">
        <v>134</v>
      </c>
      <c r="B145" s="249" t="s">
        <v>69</v>
      </c>
      <c r="C145" s="249"/>
      <c r="D145" s="249"/>
    </row>
    <row r="146" spans="1:4" ht="15">
      <c r="A146" s="14">
        <v>135</v>
      </c>
      <c r="B146" s="16" t="s">
        <v>72</v>
      </c>
      <c r="C146" s="100" t="s">
        <v>228</v>
      </c>
      <c r="D146" s="17">
        <v>700</v>
      </c>
    </row>
    <row r="147" spans="1:4" ht="15">
      <c r="A147" s="14">
        <v>136</v>
      </c>
      <c r="B147" s="16" t="s">
        <v>73</v>
      </c>
      <c r="C147" s="100" t="s">
        <v>228</v>
      </c>
      <c r="D147" s="17">
        <v>700</v>
      </c>
    </row>
    <row r="148" spans="1:4" ht="15">
      <c r="A148" s="14">
        <v>137</v>
      </c>
      <c r="B148" s="16" t="s">
        <v>74</v>
      </c>
      <c r="C148" s="100" t="s">
        <v>228</v>
      </c>
      <c r="D148" s="17">
        <v>498</v>
      </c>
    </row>
    <row r="149" spans="1:4" ht="15">
      <c r="A149" s="14">
        <v>138</v>
      </c>
      <c r="B149" s="16" t="s">
        <v>75</v>
      </c>
      <c r="C149" s="100" t="s">
        <v>228</v>
      </c>
      <c r="D149" s="17">
        <v>700</v>
      </c>
    </row>
    <row r="150" spans="1:4" ht="25.5">
      <c r="A150" s="14">
        <v>139</v>
      </c>
      <c r="B150" s="16" t="s">
        <v>77</v>
      </c>
      <c r="C150" s="15" t="s">
        <v>76</v>
      </c>
      <c r="D150" s="17">
        <v>71.4</v>
      </c>
    </row>
    <row r="151" spans="1:4" ht="15">
      <c r="A151" s="14">
        <v>140</v>
      </c>
      <c r="B151" s="16" t="s">
        <v>78</v>
      </c>
      <c r="C151" s="152" t="s">
        <v>227</v>
      </c>
      <c r="D151" s="17">
        <v>3.4</v>
      </c>
    </row>
    <row r="152" spans="1:4" ht="15">
      <c r="A152" s="14">
        <v>141</v>
      </c>
      <c r="B152" s="16" t="s">
        <v>79</v>
      </c>
      <c r="C152" s="100" t="s">
        <v>228</v>
      </c>
      <c r="D152" s="17">
        <v>700</v>
      </c>
    </row>
    <row r="153" spans="1:4" ht="15">
      <c r="A153" s="14">
        <v>142</v>
      </c>
      <c r="B153" s="16" t="s">
        <v>80</v>
      </c>
      <c r="C153" s="100" t="s">
        <v>228</v>
      </c>
      <c r="D153" s="17">
        <v>700</v>
      </c>
    </row>
    <row r="154" spans="1:4" ht="15">
      <c r="A154" s="14">
        <v>143</v>
      </c>
      <c r="B154" s="98" t="s">
        <v>164</v>
      </c>
      <c r="C154" s="100" t="s">
        <v>228</v>
      </c>
      <c r="D154" s="17">
        <v>700</v>
      </c>
    </row>
    <row r="155" spans="1:4" ht="38.25">
      <c r="A155" s="14">
        <v>144</v>
      </c>
      <c r="B155" s="16" t="s">
        <v>166</v>
      </c>
      <c r="C155" s="100" t="s">
        <v>228</v>
      </c>
      <c r="D155" s="17">
        <f>D154</f>
        <v>700</v>
      </c>
    </row>
    <row r="156" spans="1:4" ht="15">
      <c r="A156" s="14">
        <v>145</v>
      </c>
      <c r="B156" s="16" t="s">
        <v>81</v>
      </c>
      <c r="C156" s="100" t="s">
        <v>228</v>
      </c>
      <c r="D156" s="17">
        <f>D155</f>
        <v>700</v>
      </c>
    </row>
    <row r="157" spans="1:4" ht="25.5">
      <c r="A157" s="14">
        <v>146</v>
      </c>
      <c r="B157" s="16" t="s">
        <v>145</v>
      </c>
      <c r="C157" s="100" t="s">
        <v>228</v>
      </c>
      <c r="D157" s="17">
        <v>154.6</v>
      </c>
    </row>
    <row r="158" spans="1:4" ht="12.75">
      <c r="A158" s="14">
        <v>147</v>
      </c>
      <c r="B158" s="16" t="s">
        <v>146</v>
      </c>
      <c r="C158" s="15" t="s">
        <v>12</v>
      </c>
      <c r="D158" s="17">
        <v>145</v>
      </c>
    </row>
    <row r="159" spans="1:4" ht="12.75">
      <c r="A159" s="14">
        <v>148</v>
      </c>
      <c r="B159" s="16" t="s">
        <v>82</v>
      </c>
      <c r="C159" s="15" t="s">
        <v>5</v>
      </c>
      <c r="D159" s="17">
        <v>3</v>
      </c>
    </row>
    <row r="160" spans="1:4" ht="12.75">
      <c r="A160" s="14">
        <v>149</v>
      </c>
      <c r="B160" s="16" t="s">
        <v>83</v>
      </c>
      <c r="C160" s="15" t="s">
        <v>5</v>
      </c>
      <c r="D160" s="17">
        <v>9</v>
      </c>
    </row>
    <row r="161" spans="1:4" ht="15">
      <c r="A161" s="14">
        <v>150</v>
      </c>
      <c r="B161" s="16" t="s">
        <v>84</v>
      </c>
      <c r="C161" s="100" t="s">
        <v>228</v>
      </c>
      <c r="D161" s="17">
        <v>475</v>
      </c>
    </row>
    <row r="162" spans="1:4" ht="12.75">
      <c r="A162" s="14">
        <v>151</v>
      </c>
      <c r="B162" s="16" t="s">
        <v>85</v>
      </c>
      <c r="C162" s="15" t="s">
        <v>12</v>
      </c>
      <c r="D162" s="17">
        <v>70.3</v>
      </c>
    </row>
    <row r="163" spans="1:4" ht="15">
      <c r="A163" s="14">
        <v>152</v>
      </c>
      <c r="B163" s="16" t="s">
        <v>86</v>
      </c>
      <c r="C163" s="100" t="s">
        <v>228</v>
      </c>
      <c r="D163" s="17">
        <v>19</v>
      </c>
    </row>
    <row r="164" spans="1:4" ht="15">
      <c r="A164" s="14">
        <v>153</v>
      </c>
      <c r="B164" s="16" t="s">
        <v>129</v>
      </c>
      <c r="C164" s="100" t="s">
        <v>228</v>
      </c>
      <c r="D164" s="17">
        <v>89.36</v>
      </c>
    </row>
    <row r="165" spans="1:4" ht="12.75">
      <c r="A165" s="14">
        <v>154</v>
      </c>
      <c r="B165" s="16" t="s">
        <v>27</v>
      </c>
      <c r="C165" s="15" t="s">
        <v>28</v>
      </c>
      <c r="D165" s="17">
        <v>1</v>
      </c>
    </row>
    <row r="166" spans="1:4" ht="25.5">
      <c r="A166" s="14">
        <v>155</v>
      </c>
      <c r="B166" s="16" t="s">
        <v>29</v>
      </c>
      <c r="C166" s="100" t="s">
        <v>228</v>
      </c>
      <c r="D166" s="17">
        <v>35.2</v>
      </c>
    </row>
    <row r="167" spans="1:4" ht="12.75">
      <c r="A167" s="14">
        <v>156</v>
      </c>
      <c r="B167" s="20" t="s">
        <v>87</v>
      </c>
      <c r="C167" s="18"/>
      <c r="D167" s="18"/>
    </row>
    <row r="168" spans="1:4" ht="12.75">
      <c r="A168" s="14">
        <v>157</v>
      </c>
      <c r="B168" s="19" t="s">
        <v>88</v>
      </c>
      <c r="C168" s="18" t="s">
        <v>30</v>
      </c>
      <c r="D168" s="22">
        <v>1</v>
      </c>
    </row>
    <row r="169" spans="1:4" ht="12.75">
      <c r="A169" s="14">
        <v>158</v>
      </c>
      <c r="B169" s="19" t="s">
        <v>157</v>
      </c>
      <c r="C169" s="18" t="s">
        <v>31</v>
      </c>
      <c r="D169" s="22">
        <v>2</v>
      </c>
    </row>
    <row r="170" spans="1:4" ht="12.75">
      <c r="A170" s="14">
        <v>159</v>
      </c>
      <c r="B170" s="23" t="s">
        <v>89</v>
      </c>
      <c r="C170" s="18" t="s">
        <v>30</v>
      </c>
      <c r="D170" s="22">
        <v>4</v>
      </c>
    </row>
    <row r="171" spans="1:4" ht="12.75">
      <c r="A171" s="14">
        <v>160</v>
      </c>
      <c r="B171" s="23" t="s">
        <v>90</v>
      </c>
      <c r="C171" s="18" t="s">
        <v>30</v>
      </c>
      <c r="D171" s="22">
        <v>2</v>
      </c>
    </row>
    <row r="172" spans="1:4" ht="12.75">
      <c r="A172" s="14">
        <v>161</v>
      </c>
      <c r="B172" s="23" t="s">
        <v>91</v>
      </c>
      <c r="C172" s="18" t="s">
        <v>30</v>
      </c>
      <c r="D172" s="22">
        <v>2</v>
      </c>
    </row>
    <row r="173" spans="1:4" ht="12.75">
      <c r="A173" s="14">
        <v>162</v>
      </c>
      <c r="B173" s="23" t="s">
        <v>92</v>
      </c>
      <c r="C173" s="18" t="s">
        <v>31</v>
      </c>
      <c r="D173" s="22">
        <v>4</v>
      </c>
    </row>
    <row r="174" spans="1:4" ht="12.75">
      <c r="A174" s="14">
        <v>163</v>
      </c>
      <c r="B174" s="23" t="s">
        <v>93</v>
      </c>
      <c r="C174" s="18" t="s">
        <v>31</v>
      </c>
      <c r="D174" s="22">
        <v>2</v>
      </c>
    </row>
    <row r="175" spans="1:4" ht="12.75">
      <c r="A175" s="14">
        <v>164</v>
      </c>
      <c r="B175" s="23" t="s">
        <v>94</v>
      </c>
      <c r="C175" s="18" t="s">
        <v>31</v>
      </c>
      <c r="D175" s="22">
        <v>30</v>
      </c>
    </row>
    <row r="176" spans="1:4" ht="12.75">
      <c r="A176" s="14">
        <v>165</v>
      </c>
      <c r="B176" s="23" t="s">
        <v>95</v>
      </c>
      <c r="C176" s="18" t="s">
        <v>31</v>
      </c>
      <c r="D176" s="22">
        <v>2</v>
      </c>
    </row>
    <row r="177" spans="1:4" ht="12.75">
      <c r="A177" s="14">
        <v>166</v>
      </c>
      <c r="B177" s="19" t="s">
        <v>96</v>
      </c>
      <c r="C177" s="18" t="s">
        <v>31</v>
      </c>
      <c r="D177" s="22">
        <v>27</v>
      </c>
    </row>
    <row r="178" spans="1:4" ht="12.75">
      <c r="A178" s="14">
        <v>167</v>
      </c>
      <c r="B178" s="19" t="s">
        <v>97</v>
      </c>
      <c r="C178" s="18" t="s">
        <v>31</v>
      </c>
      <c r="D178" s="22">
        <v>9</v>
      </c>
    </row>
    <row r="179" spans="1:4" ht="12.75">
      <c r="A179" s="14">
        <v>168</v>
      </c>
      <c r="B179" s="23" t="s">
        <v>98</v>
      </c>
      <c r="C179" s="18" t="s">
        <v>31</v>
      </c>
      <c r="D179" s="22">
        <v>4</v>
      </c>
    </row>
    <row r="180" spans="1:4" ht="12.75">
      <c r="A180" s="14">
        <v>169</v>
      </c>
      <c r="B180" s="23" t="s">
        <v>99</v>
      </c>
      <c r="C180" s="18" t="s">
        <v>31</v>
      </c>
      <c r="D180" s="22">
        <v>2</v>
      </c>
    </row>
    <row r="181" spans="1:4" ht="12.75">
      <c r="A181" s="14">
        <v>170</v>
      </c>
      <c r="B181" s="19" t="s">
        <v>100</v>
      </c>
      <c r="C181" s="18" t="s">
        <v>31</v>
      </c>
      <c r="D181" s="22">
        <v>68</v>
      </c>
    </row>
    <row r="182" spans="1:4" ht="12.75">
      <c r="A182" s="14">
        <v>171</v>
      </c>
      <c r="B182" s="24" t="s">
        <v>101</v>
      </c>
      <c r="C182" s="18" t="s">
        <v>12</v>
      </c>
      <c r="D182" s="22">
        <v>34</v>
      </c>
    </row>
    <row r="183" spans="1:4" ht="12.75">
      <c r="A183" s="14">
        <v>172</v>
      </c>
      <c r="B183" s="24" t="s">
        <v>102</v>
      </c>
      <c r="C183" s="18" t="s">
        <v>12</v>
      </c>
      <c r="D183" s="22">
        <v>35</v>
      </c>
    </row>
    <row r="184" spans="1:4" ht="12.75">
      <c r="A184" s="14">
        <v>173</v>
      </c>
      <c r="B184" s="24" t="s">
        <v>36</v>
      </c>
      <c r="C184" s="18" t="s">
        <v>12</v>
      </c>
      <c r="D184" s="22">
        <v>38</v>
      </c>
    </row>
    <row r="185" spans="1:4" ht="12.75">
      <c r="A185" s="14">
        <v>174</v>
      </c>
      <c r="B185" s="24" t="s">
        <v>37</v>
      </c>
      <c r="C185" s="18" t="s">
        <v>12</v>
      </c>
      <c r="D185" s="22">
        <v>22</v>
      </c>
    </row>
    <row r="186" spans="1:4" ht="12.75">
      <c r="A186" s="14">
        <v>175</v>
      </c>
      <c r="B186" s="24" t="s">
        <v>32</v>
      </c>
      <c r="C186" s="18" t="s">
        <v>12</v>
      </c>
      <c r="D186" s="22">
        <v>26</v>
      </c>
    </row>
    <row r="187" spans="1:4" ht="12.75">
      <c r="A187" s="14">
        <v>176</v>
      </c>
      <c r="B187" s="24" t="s">
        <v>33</v>
      </c>
      <c r="C187" s="18" t="s">
        <v>12</v>
      </c>
      <c r="D187" s="22">
        <v>19</v>
      </c>
    </row>
    <row r="188" spans="1:4" ht="12.75">
      <c r="A188" s="14">
        <v>177</v>
      </c>
      <c r="B188" s="24" t="s">
        <v>34</v>
      </c>
      <c r="C188" s="18" t="s">
        <v>12</v>
      </c>
      <c r="D188" s="22">
        <v>155</v>
      </c>
    </row>
    <row r="189" spans="1:4" ht="12.75">
      <c r="A189" s="14">
        <v>178</v>
      </c>
      <c r="B189" s="25" t="s">
        <v>103</v>
      </c>
      <c r="C189" s="18" t="s">
        <v>30</v>
      </c>
      <c r="D189" s="22">
        <v>1</v>
      </c>
    </row>
    <row r="190" spans="1:4" ht="12.75">
      <c r="A190" s="14">
        <v>179</v>
      </c>
      <c r="B190" s="25" t="s">
        <v>104</v>
      </c>
      <c r="C190" s="18" t="s">
        <v>30</v>
      </c>
      <c r="D190" s="22">
        <v>1</v>
      </c>
    </row>
    <row r="191" spans="1:4" ht="12.75">
      <c r="A191" s="14">
        <v>180</v>
      </c>
      <c r="B191" s="25" t="s">
        <v>105</v>
      </c>
      <c r="C191" s="18" t="s">
        <v>30</v>
      </c>
      <c r="D191" s="22">
        <v>1</v>
      </c>
    </row>
    <row r="192" spans="1:4" ht="12.75">
      <c r="A192" s="14">
        <v>181</v>
      </c>
      <c r="B192" s="23" t="s">
        <v>106</v>
      </c>
      <c r="C192" s="22" t="s">
        <v>6</v>
      </c>
      <c r="D192" s="22">
        <v>75</v>
      </c>
    </row>
    <row r="193" spans="1:4" ht="12.75">
      <c r="A193" s="14">
        <v>182</v>
      </c>
      <c r="B193" s="23" t="s">
        <v>107</v>
      </c>
      <c r="C193" s="22" t="s">
        <v>6</v>
      </c>
      <c r="D193" s="22">
        <v>5</v>
      </c>
    </row>
    <row r="194" spans="1:4" ht="12.75">
      <c r="A194" s="14">
        <v>183</v>
      </c>
      <c r="B194" s="23" t="s">
        <v>108</v>
      </c>
      <c r="C194" s="18" t="s">
        <v>30</v>
      </c>
      <c r="D194" s="22">
        <v>2</v>
      </c>
    </row>
    <row r="195" spans="1:4" ht="12.75">
      <c r="A195" s="14">
        <v>184</v>
      </c>
      <c r="B195" s="23" t="s">
        <v>109</v>
      </c>
      <c r="C195" s="18" t="s">
        <v>30</v>
      </c>
      <c r="D195" s="22">
        <v>2</v>
      </c>
    </row>
    <row r="196" spans="1:4" ht="12.75">
      <c r="A196" s="14">
        <v>185</v>
      </c>
      <c r="B196" s="23" t="s">
        <v>110</v>
      </c>
      <c r="C196" s="18" t="s">
        <v>30</v>
      </c>
      <c r="D196" s="22">
        <v>2</v>
      </c>
    </row>
    <row r="197" spans="1:4" ht="12.75">
      <c r="A197" s="14">
        <v>186</v>
      </c>
      <c r="B197" s="23" t="s">
        <v>111</v>
      </c>
      <c r="C197" s="18" t="s">
        <v>30</v>
      </c>
      <c r="D197" s="22">
        <v>1</v>
      </c>
    </row>
    <row r="198" spans="1:4" ht="12.75">
      <c r="A198" s="14">
        <v>187</v>
      </c>
      <c r="B198" s="23" t="s">
        <v>156</v>
      </c>
      <c r="C198" s="18" t="s">
        <v>6</v>
      </c>
      <c r="D198" s="22">
        <v>2</v>
      </c>
    </row>
    <row r="199" spans="1:4" ht="12.75">
      <c r="A199" s="14">
        <v>188</v>
      </c>
      <c r="B199" s="23" t="s">
        <v>112</v>
      </c>
      <c r="C199" s="18" t="s">
        <v>30</v>
      </c>
      <c r="D199" s="22">
        <v>4</v>
      </c>
    </row>
    <row r="200" spans="1:4" ht="12.75">
      <c r="A200" s="14">
        <v>189</v>
      </c>
      <c r="B200" s="23" t="s">
        <v>113</v>
      </c>
      <c r="C200" s="18" t="s">
        <v>30</v>
      </c>
      <c r="D200" s="22">
        <v>4</v>
      </c>
    </row>
    <row r="201" spans="1:4" ht="12.75">
      <c r="A201" s="14">
        <v>190</v>
      </c>
      <c r="B201" s="23" t="s">
        <v>114</v>
      </c>
      <c r="C201" s="18" t="s">
        <v>30</v>
      </c>
      <c r="D201" s="22">
        <v>68</v>
      </c>
    </row>
    <row r="202" spans="1:4" ht="12.75">
      <c r="A202" s="14">
        <v>191</v>
      </c>
      <c r="B202" s="23" t="s">
        <v>115</v>
      </c>
      <c r="C202" s="18" t="s">
        <v>30</v>
      </c>
      <c r="D202" s="22">
        <v>1</v>
      </c>
    </row>
    <row r="203" spans="1:4" ht="12.75">
      <c r="A203" s="14">
        <v>192</v>
      </c>
      <c r="B203" s="23" t="s">
        <v>35</v>
      </c>
      <c r="C203" s="18" t="s">
        <v>30</v>
      </c>
      <c r="D203" s="22">
        <v>1</v>
      </c>
    </row>
    <row r="204" spans="1:4" ht="25.5">
      <c r="A204" s="14">
        <v>193</v>
      </c>
      <c r="B204" s="26" t="s">
        <v>158</v>
      </c>
      <c r="C204" s="18" t="s">
        <v>6</v>
      </c>
      <c r="D204" s="22">
        <v>152</v>
      </c>
    </row>
    <row r="205" spans="1:4" ht="12.75">
      <c r="A205" s="14">
        <v>194</v>
      </c>
      <c r="B205" s="20" t="s">
        <v>116</v>
      </c>
      <c r="C205" s="18"/>
      <c r="D205" s="18"/>
    </row>
    <row r="206" spans="1:4" ht="12.75">
      <c r="A206" s="14">
        <v>195</v>
      </c>
      <c r="B206" s="19" t="s">
        <v>117</v>
      </c>
      <c r="C206" s="18" t="s">
        <v>30</v>
      </c>
      <c r="D206" s="22">
        <v>1</v>
      </c>
    </row>
    <row r="207" spans="1:4" ht="12.75">
      <c r="A207" s="14">
        <v>196</v>
      </c>
      <c r="B207" s="19" t="s">
        <v>118</v>
      </c>
      <c r="C207" s="18" t="s">
        <v>31</v>
      </c>
      <c r="D207" s="22">
        <v>2</v>
      </c>
    </row>
    <row r="208" spans="1:4" ht="12.75">
      <c r="A208" s="14">
        <v>197</v>
      </c>
      <c r="B208" s="23" t="s">
        <v>119</v>
      </c>
      <c r="C208" s="18" t="s">
        <v>30</v>
      </c>
      <c r="D208" s="22">
        <v>4</v>
      </c>
    </row>
    <row r="209" spans="1:4" ht="12.75">
      <c r="A209" s="14">
        <v>198</v>
      </c>
      <c r="B209" s="23" t="s">
        <v>120</v>
      </c>
      <c r="C209" s="18" t="s">
        <v>30</v>
      </c>
      <c r="D209" s="22">
        <v>2</v>
      </c>
    </row>
    <row r="210" spans="1:4" ht="12.75">
      <c r="A210" s="14">
        <v>199</v>
      </c>
      <c r="B210" s="23" t="s">
        <v>91</v>
      </c>
      <c r="C210" s="18" t="s">
        <v>30</v>
      </c>
      <c r="D210" s="22">
        <v>2</v>
      </c>
    </row>
    <row r="211" spans="1:4" ht="12.75">
      <c r="A211" s="14">
        <v>200</v>
      </c>
      <c r="B211" s="23" t="s">
        <v>121</v>
      </c>
      <c r="C211" s="18" t="s">
        <v>31</v>
      </c>
      <c r="D211" s="22">
        <v>4</v>
      </c>
    </row>
    <row r="212" spans="1:4" ht="12.75">
      <c r="A212" s="14">
        <v>201</v>
      </c>
      <c r="B212" s="23" t="s">
        <v>122</v>
      </c>
      <c r="C212" s="18" t="s">
        <v>31</v>
      </c>
      <c r="D212" s="22">
        <v>2</v>
      </c>
    </row>
    <row r="213" spans="1:4" ht="12.75">
      <c r="A213" s="14">
        <v>202</v>
      </c>
      <c r="B213" s="23" t="s">
        <v>94</v>
      </c>
      <c r="C213" s="18" t="s">
        <v>31</v>
      </c>
      <c r="D213" s="22">
        <v>26</v>
      </c>
    </row>
    <row r="214" spans="1:4" ht="12.75">
      <c r="A214" s="14">
        <v>203</v>
      </c>
      <c r="B214" s="23" t="s">
        <v>95</v>
      </c>
      <c r="C214" s="18" t="s">
        <v>31</v>
      </c>
      <c r="D214" s="22">
        <v>2</v>
      </c>
    </row>
    <row r="215" spans="1:4" ht="12.75">
      <c r="A215" s="14">
        <v>204</v>
      </c>
      <c r="B215" s="19" t="s">
        <v>96</v>
      </c>
      <c r="C215" s="18" t="s">
        <v>31</v>
      </c>
      <c r="D215" s="22">
        <v>23</v>
      </c>
    </row>
    <row r="216" spans="1:4" ht="12.75">
      <c r="A216" s="14">
        <v>205</v>
      </c>
      <c r="B216" s="19" t="s">
        <v>97</v>
      </c>
      <c r="C216" s="18" t="s">
        <v>31</v>
      </c>
      <c r="D216" s="22">
        <v>2</v>
      </c>
    </row>
    <row r="217" spans="1:4" ht="12.75">
      <c r="A217" s="14">
        <v>206</v>
      </c>
      <c r="B217" s="23" t="s">
        <v>98</v>
      </c>
      <c r="C217" s="18" t="s">
        <v>31</v>
      </c>
      <c r="D217" s="22">
        <v>4</v>
      </c>
    </row>
    <row r="218" spans="1:4" ht="12.75">
      <c r="A218" s="14">
        <v>207</v>
      </c>
      <c r="B218" s="23" t="s">
        <v>99</v>
      </c>
      <c r="C218" s="18" t="s">
        <v>31</v>
      </c>
      <c r="D218" s="22">
        <v>2</v>
      </c>
    </row>
    <row r="219" spans="1:4" ht="12.75">
      <c r="A219" s="14">
        <v>208</v>
      </c>
      <c r="B219" s="19" t="s">
        <v>100</v>
      </c>
      <c r="C219" s="18" t="s">
        <v>31</v>
      </c>
      <c r="D219" s="22">
        <v>67</v>
      </c>
    </row>
    <row r="220" spans="1:4" ht="12.75">
      <c r="A220" s="14">
        <v>209</v>
      </c>
      <c r="B220" s="24" t="s">
        <v>123</v>
      </c>
      <c r="C220" s="18" t="s">
        <v>12</v>
      </c>
      <c r="D220" s="22">
        <v>34</v>
      </c>
    </row>
    <row r="221" spans="1:4" ht="12.75">
      <c r="A221" s="14">
        <v>210</v>
      </c>
      <c r="B221" s="24" t="s">
        <v>36</v>
      </c>
      <c r="C221" s="18" t="s">
        <v>12</v>
      </c>
      <c r="D221" s="22">
        <v>22</v>
      </c>
    </row>
    <row r="222" spans="1:4" ht="12.75">
      <c r="A222" s="14">
        <v>211</v>
      </c>
      <c r="B222" s="24" t="s">
        <v>37</v>
      </c>
      <c r="C222" s="18" t="s">
        <v>12</v>
      </c>
      <c r="D222" s="22">
        <v>18</v>
      </c>
    </row>
    <row r="223" spans="1:4" ht="12.75">
      <c r="A223" s="14">
        <v>212</v>
      </c>
      <c r="B223" s="24" t="s">
        <v>32</v>
      </c>
      <c r="C223" s="18" t="s">
        <v>12</v>
      </c>
      <c r="D223" s="22">
        <v>40</v>
      </c>
    </row>
    <row r="224" spans="1:4" ht="12.75">
      <c r="A224" s="14">
        <v>213</v>
      </c>
      <c r="B224" s="24" t="s">
        <v>33</v>
      </c>
      <c r="C224" s="18" t="s">
        <v>12</v>
      </c>
      <c r="D224" s="22">
        <v>23</v>
      </c>
    </row>
    <row r="225" spans="1:4" ht="12.75">
      <c r="A225" s="14">
        <v>214</v>
      </c>
      <c r="B225" s="24" t="s">
        <v>34</v>
      </c>
      <c r="C225" s="18" t="s">
        <v>12</v>
      </c>
      <c r="D225" s="22">
        <v>134</v>
      </c>
    </row>
    <row r="226" spans="1:4" ht="12.75">
      <c r="A226" s="14">
        <v>215</v>
      </c>
      <c r="B226" s="25" t="s">
        <v>103</v>
      </c>
      <c r="C226" s="18" t="s">
        <v>30</v>
      </c>
      <c r="D226" s="22">
        <v>1</v>
      </c>
    </row>
    <row r="227" spans="1:4" ht="12.75">
      <c r="A227" s="14">
        <v>216</v>
      </c>
      <c r="B227" s="25" t="s">
        <v>104</v>
      </c>
      <c r="C227" s="18" t="s">
        <v>30</v>
      </c>
      <c r="D227" s="22">
        <v>1</v>
      </c>
    </row>
    <row r="228" spans="1:4" ht="12.75">
      <c r="A228" s="14">
        <v>217</v>
      </c>
      <c r="B228" s="25" t="s">
        <v>105</v>
      </c>
      <c r="C228" s="18" t="s">
        <v>30</v>
      </c>
      <c r="D228" s="22">
        <v>1</v>
      </c>
    </row>
    <row r="229" spans="1:4" ht="12.75">
      <c r="A229" s="14">
        <v>218</v>
      </c>
      <c r="B229" s="23" t="s">
        <v>106</v>
      </c>
      <c r="C229" s="22" t="s">
        <v>6</v>
      </c>
      <c r="D229" s="22">
        <v>65</v>
      </c>
    </row>
    <row r="230" spans="1:4" ht="12.75">
      <c r="A230" s="14">
        <v>219</v>
      </c>
      <c r="B230" s="23" t="s">
        <v>107</v>
      </c>
      <c r="C230" s="22" t="s">
        <v>6</v>
      </c>
      <c r="D230" s="22">
        <v>4</v>
      </c>
    </row>
    <row r="231" spans="1:4" ht="12.75">
      <c r="A231" s="14">
        <v>220</v>
      </c>
      <c r="B231" s="23" t="s">
        <v>124</v>
      </c>
      <c r="C231" s="18" t="s">
        <v>30</v>
      </c>
      <c r="D231" s="22">
        <v>2</v>
      </c>
    </row>
    <row r="232" spans="1:4" ht="12.75">
      <c r="A232" s="14">
        <v>221</v>
      </c>
      <c r="B232" s="23" t="s">
        <v>125</v>
      </c>
      <c r="C232" s="18" t="s">
        <v>30</v>
      </c>
      <c r="D232" s="22">
        <v>2</v>
      </c>
    </row>
    <row r="233" spans="1:4" ht="12.75">
      <c r="A233" s="14">
        <v>222</v>
      </c>
      <c r="B233" s="23" t="s">
        <v>126</v>
      </c>
      <c r="C233" s="18" t="s">
        <v>30</v>
      </c>
      <c r="D233" s="22">
        <v>2</v>
      </c>
    </row>
    <row r="234" spans="1:4" ht="12.75">
      <c r="A234" s="14">
        <v>223</v>
      </c>
      <c r="B234" s="23" t="s">
        <v>111</v>
      </c>
      <c r="C234" s="18" t="s">
        <v>30</v>
      </c>
      <c r="D234" s="22">
        <v>1</v>
      </c>
    </row>
    <row r="235" spans="1:4" ht="12.75">
      <c r="A235" s="14">
        <v>224</v>
      </c>
      <c r="B235" s="23" t="s">
        <v>156</v>
      </c>
      <c r="C235" s="18" t="s">
        <v>6</v>
      </c>
      <c r="D235" s="22">
        <v>2</v>
      </c>
    </row>
    <row r="236" spans="1:4" ht="12.75">
      <c r="A236" s="14">
        <v>225</v>
      </c>
      <c r="B236" s="23" t="s">
        <v>127</v>
      </c>
      <c r="C236" s="18" t="s">
        <v>30</v>
      </c>
      <c r="D236" s="22">
        <v>5</v>
      </c>
    </row>
    <row r="237" spans="1:4" ht="12.75">
      <c r="A237" s="14">
        <v>226</v>
      </c>
      <c r="B237" s="23" t="s">
        <v>114</v>
      </c>
      <c r="C237" s="18" t="s">
        <v>30</v>
      </c>
      <c r="D237" s="22">
        <v>67</v>
      </c>
    </row>
    <row r="238" spans="1:4" ht="12.75">
      <c r="A238" s="14">
        <v>227</v>
      </c>
      <c r="B238" s="23" t="s">
        <v>128</v>
      </c>
      <c r="C238" s="18" t="s">
        <v>30</v>
      </c>
      <c r="D238" s="22">
        <v>1</v>
      </c>
    </row>
    <row r="239" spans="1:4" ht="12.75">
      <c r="A239" s="14">
        <v>228</v>
      </c>
      <c r="B239" s="23" t="s">
        <v>35</v>
      </c>
      <c r="C239" s="18" t="s">
        <v>30</v>
      </c>
      <c r="D239" s="22">
        <v>1</v>
      </c>
    </row>
    <row r="242" spans="1:8" ht="12.75">
      <c r="A242" s="61"/>
      <c r="C242" s="61"/>
      <c r="D242" s="67"/>
      <c r="E242" s="61"/>
      <c r="F242" s="61"/>
      <c r="G242" s="62"/>
      <c r="H242" s="63"/>
    </row>
    <row r="243" spans="1:8" ht="12.75">
      <c r="A243" s="61"/>
      <c r="C243" s="61"/>
      <c r="D243" s="67"/>
      <c r="E243" s="61"/>
      <c r="F243" s="61"/>
      <c r="G243" s="62"/>
      <c r="H243" s="63"/>
    </row>
    <row r="244" spans="1:8" ht="12.75">
      <c r="A244" s="61"/>
      <c r="C244" s="61"/>
      <c r="D244" s="67"/>
      <c r="E244" s="61"/>
      <c r="F244" s="61"/>
      <c r="G244" s="62"/>
      <c r="H244" s="63"/>
    </row>
    <row r="245" spans="1:8" ht="12.75">
      <c r="A245" s="36"/>
      <c r="F245" s="33"/>
      <c r="G245" s="33"/>
      <c r="H245" s="33"/>
    </row>
    <row r="246" spans="1:8" ht="12.75">
      <c r="A246" s="36"/>
      <c r="B246" s="36"/>
      <c r="C246" s="36"/>
      <c r="D246" s="67"/>
      <c r="E246" s="36"/>
      <c r="F246" s="36"/>
      <c r="G246" s="36"/>
      <c r="H246" s="36"/>
    </row>
    <row r="247" spans="1:8" ht="12.75">
      <c r="A247" s="36"/>
      <c r="B247" s="36"/>
      <c r="C247" s="36"/>
      <c r="D247" s="36"/>
      <c r="E247" s="36"/>
      <c r="F247" s="36"/>
      <c r="G247" s="36"/>
      <c r="H247" s="36"/>
    </row>
    <row r="248" spans="1:8" ht="12.75">
      <c r="A248" s="36"/>
      <c r="B248" s="36"/>
      <c r="C248" s="36"/>
      <c r="D248" s="36"/>
      <c r="E248" s="36"/>
      <c r="F248" s="36"/>
      <c r="G248" s="36"/>
      <c r="H248" s="36"/>
    </row>
    <row r="249" spans="1:8" ht="12.75">
      <c r="A249" s="36"/>
      <c r="B249" s="36"/>
      <c r="C249" s="36"/>
      <c r="D249" s="36"/>
      <c r="E249" s="36"/>
      <c r="F249" s="36"/>
      <c r="G249" s="36"/>
      <c r="H249" s="36"/>
    </row>
  </sheetData>
  <sheetProtection selectLockedCells="1" selectUnlockedCells="1"/>
  <protectedRanges>
    <protectedRange password="CB6D" sqref="C12:C13 C19:C21 C24" name="Range1_1_1_1_1_1_1_1"/>
    <protectedRange password="CB6D" sqref="C12:C13 C19:C21 C24" name="Range1_1_1_1_1_1_3"/>
    <protectedRange password="CB6D" sqref="C14" name="Range1_1_1_1_1_1_1_1_2_1"/>
    <protectedRange password="CB6D" sqref="C15:C16" name="Range1_1_1_1_1_1_1"/>
    <protectedRange password="CB6D" sqref="C17" name="Range1_1_1_1_1_1_6_1"/>
    <protectedRange password="CB6D" sqref="C18" name="Range1_1_1_1_1_1_1_2"/>
    <protectedRange password="CB6D" sqref="C22:C23" name="Range1_1_1_1_1_1_1_3"/>
  </protectedRanges>
  <mergeCells count="7">
    <mergeCell ref="B145:D145"/>
    <mergeCell ref="A1:D1"/>
    <mergeCell ref="A2:D2"/>
    <mergeCell ref="A9:A10"/>
    <mergeCell ref="B9:B10"/>
    <mergeCell ref="C9:C10"/>
    <mergeCell ref="D9:D10"/>
  </mergeCells>
  <printOptions/>
  <pageMargins left="0.7875" right="0.2361111111111111" top="0.5902777777777778" bottom="0.39375" header="0.5118055555555555" footer="0.511805555555555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Lietotajs</cp:lastModifiedBy>
  <cp:lastPrinted>2013-08-14T08:21:52Z</cp:lastPrinted>
  <dcterms:created xsi:type="dcterms:W3CDTF">2014-02-05T12:31:59Z</dcterms:created>
  <dcterms:modified xsi:type="dcterms:W3CDTF">2014-02-05T12:31:59Z</dcterms:modified>
  <cp:category/>
  <cp:version/>
  <cp:contentType/>
  <cp:contentStatus/>
</cp:coreProperties>
</file>